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charts/chart9.xml" ContentType="application/vnd.openxmlformats-officedocument.drawingml.chart+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24226"/>
  <mc:AlternateContent xmlns:mc="http://schemas.openxmlformats.org/markup-compatibility/2006">
    <mc:Choice Requires="x15">
      <x15ac:absPath xmlns:x15ac="http://schemas.microsoft.com/office/spreadsheetml/2010/11/ac" url="C:\Users\User\OneDrive\Desktop\"/>
    </mc:Choice>
  </mc:AlternateContent>
  <xr:revisionPtr revIDLastSave="0" documentId="13_ncr:1_{93E1DB73-40FB-4BAE-A3F3-BA57ED86FFB9}" xr6:coauthVersionLast="46" xr6:coauthVersionMax="46" xr10:uidLastSave="{00000000-0000-0000-0000-000000000000}"/>
  <bookViews>
    <workbookView xWindow="-110" yWindow="-110" windowWidth="19420" windowHeight="10420" tabRatio="599" firstSheet="3" activeTab="5" xr2:uid="{00000000-000D-0000-FFFF-FFFF00000000}"/>
  </bookViews>
  <sheets>
    <sheet name="Contents" sheetId="3" r:id="rId1"/>
    <sheet name="ALMP" sheetId="18" r:id="rId2"/>
    <sheet name="Sheet1" sheetId="20" r:id="rId3"/>
    <sheet name="A" sheetId="1" r:id="rId4"/>
    <sheet name="ANNUAL" sheetId="17" r:id="rId5"/>
    <sheet name="Q Graphs " sheetId="16" r:id="rId6"/>
    <sheet name="Sheet2" sheetId="21" r:id="rId7"/>
  </sheets>
  <externalReferences>
    <externalReference r:id="rId8"/>
    <externalReference r:id="rId9"/>
  </externalReferences>
  <definedNames>
    <definedName name="_xlnm.Print_Area" localSheetId="3">A!$A$1:$Z$75</definedName>
    <definedName name="_xlnm.Print_Titles" localSheetId="3">A!$A:$A</definedName>
  </definedNames>
  <calcPr calcId="191029"/>
</workbook>
</file>

<file path=xl/calcChain.xml><?xml version="1.0" encoding="utf-8"?>
<calcChain xmlns="http://schemas.openxmlformats.org/spreadsheetml/2006/main">
  <c r="G14" i="1" l="1"/>
  <c r="C14" i="1"/>
  <c r="S14" i="1"/>
  <c r="O14" i="1"/>
  <c r="K14" i="1"/>
  <c r="S8" i="1"/>
  <c r="O8" i="1"/>
  <c r="K8" i="1"/>
  <c r="G8" i="1"/>
  <c r="C8" i="1"/>
  <c r="G3" i="1" l="1"/>
  <c r="F3" i="1"/>
  <c r="E3" i="1"/>
  <c r="D3" i="1"/>
  <c r="C3" i="1"/>
  <c r="M3" i="1"/>
  <c r="L3" i="1"/>
  <c r="H3" i="1"/>
  <c r="N3" i="1"/>
  <c r="U3" i="1"/>
  <c r="T3" i="1"/>
  <c r="S3" i="1"/>
  <c r="R3" i="1"/>
  <c r="Q3" i="1"/>
  <c r="P3" i="1"/>
  <c r="O3" i="1"/>
  <c r="V3" i="1"/>
  <c r="V71" i="1"/>
  <c r="N68" i="1"/>
  <c r="M68" i="1"/>
  <c r="L68" i="1"/>
  <c r="K68" i="1"/>
  <c r="H68" i="1"/>
  <c r="G68" i="1"/>
  <c r="F68" i="1"/>
  <c r="E68" i="1"/>
  <c r="D68" i="1"/>
  <c r="C68" i="1"/>
  <c r="U68" i="1"/>
  <c r="T68" i="1"/>
  <c r="S68" i="1"/>
  <c r="R68" i="1"/>
  <c r="Q68" i="1"/>
  <c r="P68" i="1"/>
  <c r="O68" i="1"/>
  <c r="V68" i="1"/>
  <c r="V46" i="1"/>
  <c r="V44" i="1"/>
  <c r="V42" i="1"/>
  <c r="V35" i="1"/>
  <c r="U35" i="1"/>
  <c r="T35" i="1"/>
  <c r="T29" i="1"/>
  <c r="S29" i="1"/>
  <c r="R29" i="1"/>
  <c r="V27" i="1"/>
  <c r="V29" i="1" s="1"/>
  <c r="V11" i="1"/>
  <c r="U11" i="1"/>
  <c r="T11" i="1"/>
  <c r="S11" i="1"/>
  <c r="R11" i="1"/>
  <c r="Q11" i="1"/>
  <c r="P11" i="1"/>
  <c r="O11" i="1"/>
  <c r="N11" i="1"/>
  <c r="M11" i="1"/>
  <c r="L11" i="1"/>
  <c r="K11" i="1"/>
  <c r="J11" i="1"/>
  <c r="I11" i="1"/>
  <c r="H11" i="1"/>
  <c r="G11" i="1"/>
  <c r="F11" i="1"/>
  <c r="E11" i="1"/>
  <c r="D11" i="1"/>
  <c r="C11" i="1"/>
  <c r="E5" i="1"/>
  <c r="D5" i="1"/>
  <c r="C5" i="1"/>
  <c r="H5" i="1"/>
  <c r="G5" i="1"/>
  <c r="F5" i="1"/>
  <c r="M5" i="1"/>
  <c r="L5" i="1"/>
  <c r="K5" i="1"/>
  <c r="P5" i="1"/>
  <c r="O5" i="1"/>
  <c r="N5" i="1"/>
  <c r="Q5" i="1"/>
  <c r="R5" i="1"/>
  <c r="S5" i="1"/>
  <c r="T5" i="1"/>
  <c r="U5" i="1"/>
  <c r="V5" i="1"/>
  <c r="V17" i="1"/>
  <c r="V13" i="1"/>
  <c r="S6" i="1" l="1"/>
  <c r="C6" i="1"/>
  <c r="O6" i="1"/>
  <c r="K6" i="1"/>
  <c r="R71" i="1"/>
  <c r="S71" i="1"/>
  <c r="T71" i="1"/>
  <c r="U71" i="1"/>
  <c r="E71" i="1"/>
  <c r="F71" i="1"/>
  <c r="G71" i="1"/>
  <c r="H71" i="1"/>
  <c r="I71" i="1"/>
  <c r="J71" i="1"/>
  <c r="K71" i="1"/>
  <c r="L71" i="1"/>
  <c r="M71" i="1"/>
  <c r="N71" i="1"/>
  <c r="O71" i="1"/>
  <c r="P71" i="1"/>
  <c r="Q71" i="1"/>
  <c r="D71" i="1"/>
  <c r="B5" i="1"/>
  <c r="B23" i="1"/>
  <c r="B24" i="1"/>
  <c r="B27" i="1" s="1"/>
  <c r="B29" i="1" s="1"/>
  <c r="B30" i="1"/>
  <c r="B34" i="1"/>
  <c r="B35" i="1"/>
  <c r="B38" i="1"/>
  <c r="B42" i="1"/>
  <c r="B44" i="1"/>
  <c r="B46" i="1"/>
  <c r="U27" i="1"/>
  <c r="U29" i="1" s="1"/>
  <c r="U17" i="1"/>
  <c r="U13" i="1"/>
  <c r="B31" i="1" l="1"/>
  <c r="T38" i="1" l="1"/>
  <c r="S35" i="1"/>
  <c r="R35" i="1"/>
  <c r="P35" i="1"/>
  <c r="T34" i="1"/>
  <c r="S34" i="1"/>
  <c r="P34" i="1"/>
  <c r="O34" i="1"/>
  <c r="T17" i="1"/>
  <c r="T13" i="1"/>
  <c r="R38" i="1" l="1"/>
  <c r="S38" i="1"/>
  <c r="G17" i="1" l="1"/>
  <c r="H17" i="1"/>
  <c r="I17" i="1"/>
  <c r="J17" i="1"/>
  <c r="K17" i="1"/>
  <c r="L17" i="1"/>
  <c r="M17" i="1"/>
  <c r="N17" i="1"/>
  <c r="O17" i="1"/>
  <c r="P17" i="1"/>
  <c r="Q17" i="1"/>
  <c r="R17" i="1"/>
  <c r="S17" i="1"/>
  <c r="I19" i="1"/>
  <c r="I21" i="1"/>
  <c r="J21" i="1"/>
  <c r="Q21" i="1"/>
  <c r="I22" i="1"/>
  <c r="J22" i="1"/>
  <c r="Q22" i="1"/>
  <c r="I23" i="1"/>
  <c r="J23" i="1"/>
  <c r="Q23" i="1"/>
  <c r="I24" i="1"/>
  <c r="I27" i="1" s="1"/>
  <c r="J24" i="1"/>
  <c r="Q24" i="1"/>
  <c r="I25" i="1"/>
  <c r="J25" i="1"/>
  <c r="Q25" i="1"/>
  <c r="I26" i="1"/>
  <c r="J26" i="1"/>
  <c r="Q26" i="1"/>
  <c r="G27" i="1"/>
  <c r="H27" i="1"/>
  <c r="K27" i="1"/>
  <c r="L27" i="1"/>
  <c r="M27" i="1"/>
  <c r="N27" i="1"/>
  <c r="O27" i="1"/>
  <c r="Q27" i="1"/>
  <c r="Q29" i="1" s="1"/>
  <c r="O13" i="1"/>
  <c r="P13" i="1"/>
  <c r="Q13" i="1"/>
  <c r="R13" i="1"/>
  <c r="S13" i="1"/>
  <c r="J27" i="1" l="1"/>
  <c r="Q38" i="1"/>
  <c r="Q30" i="1" l="1"/>
  <c r="Q31" i="1"/>
  <c r="Q33" i="1"/>
  <c r="Q41" i="1"/>
  <c r="Q42" i="1"/>
  <c r="Q43" i="1"/>
  <c r="Q44" i="1"/>
  <c r="Q45" i="1"/>
  <c r="Q46" i="1"/>
  <c r="R34" i="1" l="1"/>
  <c r="Q34" i="1"/>
  <c r="Q35" i="1"/>
  <c r="C13" i="1" l="1"/>
  <c r="D13" i="1"/>
  <c r="E13" i="1"/>
  <c r="F13" i="1"/>
  <c r="G13" i="1"/>
  <c r="H13" i="1"/>
  <c r="I13" i="1"/>
  <c r="J13" i="1"/>
  <c r="K13" i="1"/>
  <c r="L13" i="1"/>
  <c r="M13" i="1"/>
  <c r="N13" i="1"/>
  <c r="C17" i="1"/>
  <c r="D17" i="1"/>
  <c r="E17" i="1"/>
  <c r="F17" i="1"/>
  <c r="C23" i="1"/>
  <c r="C24" i="1"/>
  <c r="C27" i="1" s="1"/>
  <c r="D24" i="1"/>
  <c r="D27" i="1" s="1"/>
  <c r="E24" i="1"/>
  <c r="E27" i="1" s="1"/>
  <c r="F27" i="1"/>
  <c r="P38" i="1" l="1"/>
  <c r="P31" i="1" l="1"/>
  <c r="P30" i="1"/>
  <c r="P29" i="1"/>
  <c r="O38" i="1" l="1"/>
  <c r="O35" i="1" l="1"/>
  <c r="O46" i="1" l="1"/>
  <c r="O44" i="1"/>
  <c r="O42" i="1"/>
  <c r="O31" i="1"/>
  <c r="O30" i="1"/>
  <c r="O29" i="1"/>
  <c r="Q29" i="18" l="1"/>
  <c r="P29" i="18"/>
  <c r="L29" i="18"/>
  <c r="K29" i="18"/>
  <c r="J29" i="18"/>
  <c r="I29" i="18"/>
  <c r="H29" i="18"/>
  <c r="G29" i="18"/>
  <c r="F15" i="18"/>
  <c r="F29" i="18" s="1"/>
  <c r="N38" i="1" l="1"/>
  <c r="N35" i="1"/>
  <c r="N34" i="1" l="1"/>
  <c r="N31" i="1" l="1"/>
  <c r="N30" i="1"/>
  <c r="N29" i="1"/>
  <c r="M35" i="1" l="1"/>
  <c r="M34" i="1"/>
  <c r="M31" i="1"/>
  <c r="M30" i="1"/>
  <c r="M29" i="1"/>
  <c r="M38" i="1" l="1"/>
  <c r="M46" i="1"/>
  <c r="M44" i="1"/>
  <c r="M42" i="1"/>
  <c r="C34" i="1" l="1"/>
  <c r="G34" i="1"/>
  <c r="G46" i="1" l="1"/>
  <c r="G44" i="1"/>
  <c r="G42" i="1"/>
  <c r="L38" i="1" l="1"/>
  <c r="L35" i="1" l="1"/>
  <c r="L34" i="1"/>
  <c r="L46" i="1" l="1"/>
  <c r="L44" i="1"/>
  <c r="L42" i="1"/>
  <c r="L31" i="1"/>
  <c r="L30" i="1"/>
  <c r="L29" i="1"/>
  <c r="K38" i="1" l="1"/>
  <c r="K35" i="1" l="1"/>
  <c r="K34" i="1"/>
  <c r="K46" i="1" l="1"/>
  <c r="K44" i="1"/>
  <c r="K42" i="1"/>
  <c r="K31" i="1"/>
  <c r="K30" i="1"/>
  <c r="K29" i="1"/>
  <c r="J38" i="1" l="1"/>
  <c r="Q40" i="16" l="1"/>
  <c r="Q41" i="16"/>
  <c r="Q42" i="16"/>
  <c r="R40" i="16"/>
  <c r="R41" i="16"/>
  <c r="R42" i="16"/>
  <c r="J2" i="1" l="1"/>
  <c r="J68" i="1" l="1"/>
  <c r="J5" i="1"/>
  <c r="K3" i="1"/>
  <c r="J29" i="1"/>
  <c r="J35" i="1"/>
  <c r="J30" i="1"/>
  <c r="J31" i="1"/>
  <c r="I38" i="1"/>
  <c r="H38" i="1"/>
  <c r="G38" i="1"/>
  <c r="F38" i="1"/>
  <c r="C38" i="1"/>
  <c r="D38" i="1"/>
  <c r="E38" i="1"/>
  <c r="I41" i="1"/>
  <c r="C42" i="1"/>
  <c r="D42" i="1"/>
  <c r="E42" i="1"/>
  <c r="F42" i="1"/>
  <c r="H42" i="1"/>
  <c r="I43" i="1"/>
  <c r="C44" i="1"/>
  <c r="D44" i="1"/>
  <c r="E44" i="1"/>
  <c r="F44" i="1"/>
  <c r="H44" i="1"/>
  <c r="I45" i="1"/>
  <c r="C46" i="1"/>
  <c r="D46" i="1"/>
  <c r="E46" i="1"/>
  <c r="F46" i="1"/>
  <c r="H46" i="1"/>
  <c r="I44" i="1" l="1"/>
  <c r="J44" i="1"/>
  <c r="I42" i="1"/>
  <c r="J42" i="1"/>
  <c r="I46" i="1"/>
  <c r="J46" i="1"/>
  <c r="I33" i="1" l="1"/>
  <c r="I34" i="1" l="1"/>
  <c r="J34" i="1"/>
  <c r="I2" i="1"/>
  <c r="I3" i="1" l="1"/>
  <c r="I68" i="1"/>
  <c r="I5" i="1"/>
  <c r="G6" i="1" s="1"/>
  <c r="J3" i="1"/>
  <c r="I30" i="1"/>
  <c r="I35" i="1"/>
  <c r="I31" i="1"/>
  <c r="C29" i="1" l="1"/>
  <c r="D31" i="1"/>
  <c r="E29" i="1"/>
  <c r="G29" i="1"/>
  <c r="F29" i="1"/>
  <c r="C30" i="1"/>
  <c r="D30" i="1"/>
  <c r="E30" i="1"/>
  <c r="F30" i="1"/>
  <c r="G30" i="1"/>
  <c r="F31" i="1"/>
  <c r="G31" i="1"/>
  <c r="E31" i="1" l="1"/>
  <c r="C31" i="1"/>
  <c r="D29" i="1"/>
  <c r="C35" i="1" l="1"/>
  <c r="D35" i="1"/>
  <c r="E35" i="1"/>
  <c r="F35" i="1"/>
  <c r="G35" i="1"/>
  <c r="H35" i="1"/>
  <c r="D34" i="1"/>
  <c r="E34" i="1"/>
  <c r="F34" i="1"/>
  <c r="H34" i="1"/>
  <c r="H31" i="1"/>
  <c r="H30" i="1"/>
  <c r="H29" i="1"/>
  <c r="I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K21" authorId="0" shapeId="0" xr:uid="{00000000-0006-0000-0300-000001000000}">
      <text>
        <r>
          <rPr>
            <b/>
            <sz val="9"/>
            <color indexed="81"/>
            <rFont val="Tahoma"/>
            <family val="2"/>
          </rPr>
          <t>User:</t>
        </r>
      </text>
    </comment>
    <comment ref="A37" authorId="0" shapeId="0" xr:uid="{00000000-0006-0000-0300-000002000000}">
      <text>
        <r>
          <rPr>
            <b/>
            <sz val="9"/>
            <color rgb="FF000000"/>
            <rFont val="Tahoma"/>
            <family val="2"/>
            <charset val="161"/>
          </rPr>
          <t>User:</t>
        </r>
        <r>
          <rPr>
            <sz val="9"/>
            <color rgb="FF000000"/>
            <rFont val="Tahoma"/>
            <family val="2"/>
            <charset val="161"/>
          </rPr>
          <t xml:space="preserve">
</t>
        </r>
        <r>
          <rPr>
            <sz val="8"/>
            <color rgb="FF000000"/>
            <rFont val="Calibri"/>
            <family val="2"/>
            <charset val="161"/>
          </rPr>
          <t>Περιλαμβάνει σχολικές εφορείες, δικαστική εκπαιδευτική υπηρεσία, δυνάμεις ασφαλείας, ωρομίσθιο και κρ αξιωματούχους.</t>
        </r>
      </text>
    </comment>
    <comment ref="O38" authorId="0" shapeId="0" xr:uid="{00000000-0006-0000-0300-000003000000}">
      <text>
        <r>
          <rPr>
            <b/>
            <sz val="9"/>
            <color indexed="81"/>
            <rFont val="Tahoma"/>
            <family val="2"/>
          </rPr>
          <t xml:space="preserve">User: </t>
        </r>
        <r>
          <rPr>
            <sz val="9"/>
            <color indexed="81"/>
            <rFont val="Tahoma"/>
            <family val="2"/>
          </rPr>
          <t xml:space="preserve">The decline in the number  of persons employed in the government is due to the tranfer of the hourly worked  from the Health Ministry to the State Health Services Organization.
</t>
        </r>
      </text>
    </comment>
  </commentList>
</comments>
</file>

<file path=xl/sharedStrings.xml><?xml version="1.0" encoding="utf-8"?>
<sst xmlns="http://schemas.openxmlformats.org/spreadsheetml/2006/main" count="503" uniqueCount="304">
  <si>
    <t>Labour Market</t>
  </si>
  <si>
    <t>Contents:</t>
  </si>
  <si>
    <t>A. Labour Supply</t>
  </si>
  <si>
    <t>B. Labour Demand</t>
  </si>
  <si>
    <t>Vacancy Rate</t>
  </si>
  <si>
    <t>Inactive Labour Force  (15+), LFS, % change</t>
  </si>
  <si>
    <t>Cypriots</t>
  </si>
  <si>
    <t>European</t>
  </si>
  <si>
    <t>Third countries</t>
  </si>
  <si>
    <t>Number of unemployed</t>
  </si>
  <si>
    <t>Unemploymernt by duration</t>
  </si>
  <si>
    <t>below 6 months</t>
  </si>
  <si>
    <t>12+ months</t>
  </si>
  <si>
    <t>6-12 months</t>
  </si>
  <si>
    <t xml:space="preserve">C. Unemployment (LFS) </t>
  </si>
  <si>
    <t>D.  Inactive Labour Force  (15+), LFS</t>
  </si>
  <si>
    <t xml:space="preserve">E. ALMP's </t>
  </si>
  <si>
    <t>Labour Force</t>
  </si>
  <si>
    <t>Public employment (PAPD)</t>
  </si>
  <si>
    <t>Unemployment rate, % (15-24)</t>
  </si>
  <si>
    <t>12+ months/labour force</t>
  </si>
  <si>
    <t>Employment by nationality</t>
  </si>
  <si>
    <t>under employmnet/labour force</t>
  </si>
  <si>
    <t>% employment rate  (LFS)</t>
  </si>
  <si>
    <t>Total flexible employment</t>
  </si>
  <si>
    <t>Flexible employment /Labour Force</t>
  </si>
  <si>
    <t xml:space="preserve">Unemployment rate, Vacancy rate </t>
  </si>
  <si>
    <t>Temporary employment /labour force</t>
  </si>
  <si>
    <t>2013 q1</t>
  </si>
  <si>
    <t>2013 q2</t>
  </si>
  <si>
    <t>2013 q4</t>
  </si>
  <si>
    <t>2014 q1</t>
  </si>
  <si>
    <t>2014 q2</t>
  </si>
  <si>
    <t>2014 q3</t>
  </si>
  <si>
    <t>2015 q1</t>
  </si>
  <si>
    <t>2015 q2</t>
  </si>
  <si>
    <t>2015 q3</t>
  </si>
  <si>
    <t>2015 q4</t>
  </si>
  <si>
    <t>2016 q1</t>
  </si>
  <si>
    <t>2016 q2</t>
  </si>
  <si>
    <t>2016 q3</t>
  </si>
  <si>
    <t>2016 q4</t>
  </si>
  <si>
    <t>Jobs (+,-) SA</t>
  </si>
  <si>
    <t>% change (qi/qi-1)</t>
  </si>
  <si>
    <t>Employmnet (hours worked) (SA)</t>
  </si>
  <si>
    <t xml:space="preserve">Temporary employment, 000s  </t>
  </si>
  <si>
    <t xml:space="preserve">Temporary employment females </t>
  </si>
  <si>
    <t>Temporary employment, 000s Males</t>
  </si>
  <si>
    <t xml:space="preserve">Part time employment, 000s </t>
  </si>
  <si>
    <t>Part time employment,000s  Females</t>
  </si>
  <si>
    <t>Part time employment,000s Males</t>
  </si>
  <si>
    <t>Under employment 000s , % change</t>
  </si>
  <si>
    <t>13.0-1.6</t>
  </si>
  <si>
    <t>14.1-1.0</t>
  </si>
  <si>
    <t>%</t>
  </si>
  <si>
    <t>Under employment, 000s (Cystat)</t>
  </si>
  <si>
    <t>Public employment (PAPD)/employment SA</t>
  </si>
  <si>
    <t>12.9-0.6</t>
  </si>
  <si>
    <t>2015-2021</t>
  </si>
  <si>
    <t>2014-2020</t>
  </si>
  <si>
    <t>Part time employment /Labour force</t>
  </si>
  <si>
    <t>2017q1</t>
  </si>
  <si>
    <t>2017q2</t>
  </si>
  <si>
    <t>2017q3</t>
  </si>
  <si>
    <t>2017q4</t>
  </si>
  <si>
    <t xml:space="preserve">Employment of people who belong to vulnerable groups </t>
  </si>
  <si>
    <t>GMI receipients with quota of 25% for the young</t>
  </si>
  <si>
    <t>2015-2022</t>
  </si>
  <si>
    <t>no call yet</t>
  </si>
  <si>
    <t>ESF 2014-2020, National Contribution</t>
  </si>
  <si>
    <t>2015-2017</t>
  </si>
  <si>
    <t>unemployed</t>
  </si>
  <si>
    <t xml:space="preserve">50-500 hours </t>
  </si>
  <si>
    <t>National funds</t>
  </si>
  <si>
    <t>On the job training for tertiary graduates (6month +2)</t>
  </si>
  <si>
    <t>Youth (&lt;30)</t>
  </si>
  <si>
    <t>Long-term</t>
  </si>
  <si>
    <t xml:space="preserve">  National Funds </t>
  </si>
  <si>
    <t xml:space="preserve">Job placement of unemployed young secondary graduates for the acquisition of work experience </t>
  </si>
  <si>
    <t>20/2/14-28/3/14 15/5/15-18/9/15</t>
  </si>
  <si>
    <t xml:space="preserve">2014:2.255 unemployed 2015: 1.022 unemployed </t>
  </si>
  <si>
    <t xml:space="preserve">ESF Youth Guarantee, National Funds </t>
  </si>
  <si>
    <t>Job Placement for the young unemployed tertiary education graduates for the acquisition of work experience</t>
  </si>
  <si>
    <t>17/3/14-14/4/14
 25/5/15-31/7/15</t>
  </si>
  <si>
    <t>ESF, National Funds.</t>
  </si>
  <si>
    <t>Incentives for the employment of the unemployed in the retail sector</t>
  </si>
  <si>
    <t>2015-2016</t>
  </si>
  <si>
    <t>Final amount according to the contracts signed 600.000.Part-time jobs</t>
  </si>
  <si>
    <t xml:space="preserve">ESF, National Funds </t>
  </si>
  <si>
    <t>Subsidized employment for long-term unemployed</t>
  </si>
  <si>
    <t>Long-term unemployed(+6 m)</t>
  </si>
  <si>
    <t>727                          449</t>
  </si>
  <si>
    <t>unemployed&lt;25</t>
  </si>
  <si>
    <t>Employment of unemployed to offer in house care services to people with disabilities</t>
  </si>
  <si>
    <t>2016-2018</t>
  </si>
  <si>
    <t>No call yet</t>
  </si>
  <si>
    <t>Incentives for the employment of people with disabilities</t>
  </si>
  <si>
    <t>Unemployed people with disabilities</t>
  </si>
  <si>
    <t>17.10.2016</t>
  </si>
  <si>
    <t>Flexible forms of employment</t>
  </si>
  <si>
    <t>Subsidized employment for people over the age of 50</t>
  </si>
  <si>
    <t>unemployed &gt;50</t>
  </si>
  <si>
    <t>Subsidized employment for people with chronic diseases</t>
  </si>
  <si>
    <t xml:space="preserve">unemployed people with chronic diseases </t>
  </si>
  <si>
    <t xml:space="preserve">Three months - on the job - training with zero cost to employers followed by employment for at least 12 months. </t>
  </si>
  <si>
    <t>ESF, National Funds</t>
  </si>
  <si>
    <t>unemployed 25 - 29 years old</t>
  </si>
  <si>
    <t>Total</t>
  </si>
  <si>
    <t>Unemployment rate, % (Eurostat) SA</t>
  </si>
  <si>
    <t>HRDA</t>
  </si>
  <si>
    <t xml:space="preserve">Human Resource Development Authority (HRDA) </t>
  </si>
  <si>
    <t>HRDA &amp; DL</t>
  </si>
  <si>
    <t>Department of Labour (DL)</t>
  </si>
  <si>
    <t>DL</t>
  </si>
  <si>
    <t xml:space="preserve">Training programmes for the unemployed </t>
  </si>
  <si>
    <t>Training programmes for the unemployed: Training programmes for unemployed GMI recipients in the hotel and catering sector</t>
  </si>
  <si>
    <t>Training of the long term unemployed in enterprises/organisations  (4month +2)</t>
  </si>
  <si>
    <t>Job Placement of GMI Recipients for the Acquisition of Work Experience in the Public and Broader Public Sector</t>
  </si>
  <si>
    <t>Subsidization of Private Employment Agencies  for job placements</t>
  </si>
  <si>
    <t xml:space="preserve">Unemployed GMI Recipients </t>
  </si>
  <si>
    <t>Unemployed</t>
  </si>
  <si>
    <t xml:space="preserve">Long-term unemployed, GMI recipients  </t>
  </si>
  <si>
    <t>GMI recipients</t>
  </si>
  <si>
    <t xml:space="preserve">GMI recipients </t>
  </si>
  <si>
    <t>2017-2018</t>
  </si>
  <si>
    <t>50-125 hours</t>
  </si>
  <si>
    <t xml:space="preserve">75 hours </t>
  </si>
  <si>
    <t>3 months training + 12 employment</t>
  </si>
  <si>
    <t>10/4/17 – 21/4/2017</t>
  </si>
  <si>
    <t>42 applications from the public sector for tertiary education graduates offering 905 job positions and 40 applications for non-tertiary education graduates offering 902 job positions.</t>
  </si>
  <si>
    <t>67 participants successfully completed the training programmes in 2016</t>
  </si>
  <si>
    <t>Vacancy rate</t>
  </si>
  <si>
    <t>Unemployment rate</t>
  </si>
  <si>
    <t>2018q1</t>
  </si>
  <si>
    <t>10.5-1.3</t>
  </si>
  <si>
    <t>10.6-0.8</t>
  </si>
  <si>
    <t>NRU %</t>
  </si>
  <si>
    <t>LTU/Labour force</t>
  </si>
  <si>
    <t>Employment SA (persons, Statistical Service)</t>
  </si>
  <si>
    <t>Employment SA (hours worked, Statistical Service)</t>
  </si>
  <si>
    <t>Employment by nationality %</t>
  </si>
  <si>
    <t>Unemployment rate (Eurostat)</t>
  </si>
  <si>
    <t>&gt;12 months/labour force</t>
  </si>
  <si>
    <t>10.1-1.0</t>
  </si>
  <si>
    <t>2018q2</t>
  </si>
  <si>
    <t>2018q3</t>
  </si>
  <si>
    <t>2018q4</t>
  </si>
  <si>
    <t>2017 q3</t>
  </si>
  <si>
    <t>List of ALMPs with budget, target group, number of beneficiaries, and available outcome statistics</t>
  </si>
  <si>
    <t>Programs involving work experience/ employment</t>
  </si>
  <si>
    <t>No.</t>
  </si>
  <si>
    <t>Implementing Body</t>
  </si>
  <si>
    <t>Program</t>
  </si>
  <si>
    <t>Target Group</t>
  </si>
  <si>
    <t>Duration of the program</t>
  </si>
  <si>
    <t>Total Budget</t>
  </si>
  <si>
    <t>Budget 2015</t>
  </si>
  <si>
    <t>Budget 2016</t>
  </si>
  <si>
    <t>Budget 2017</t>
  </si>
  <si>
    <t>Employment/ Training Duration in months</t>
  </si>
  <si>
    <t>Total Expected Employment</t>
  </si>
  <si>
    <t>Call Dates</t>
  </si>
  <si>
    <t>Applicants for each call</t>
  </si>
  <si>
    <t>Successful applications for each call</t>
  </si>
  <si>
    <t>Comment</t>
  </si>
  <si>
    <t>Budget source</t>
  </si>
  <si>
    <t>27/4/2016-18/5/2016</t>
  </si>
  <si>
    <t xml:space="preserve">Training programmes may include a practical training part in an organisation/enterprise for on the job training. During 2016 (July-December) 6 training programmes were implemented for specialisations of the hotel and catering sector. These programmes included an institutional part and a practical part of 4 weeks duration.
 </t>
  </si>
  <si>
    <t>1/7/2016-31/12/2018</t>
  </si>
  <si>
    <t xml:space="preserve">Company does not pay; participants receive a training subsidy; no obligation to keep them, as they are not employed. The latest call to enterprises and the unemployed took place in 2015. Implementation of the job placement programmes has been completed. </t>
  </si>
  <si>
    <t>Company does not pay; participants receive a training subsidy; no obligation to keep them, as they are not employed. The latest call to enterprises and the unemployed took place in 2015. Implementation of the job placement programmes has been completed.</t>
  </si>
  <si>
    <t xml:space="preserve">GMI recipients are placed in the public and broader public sector for 6 months while they receive their GMI benefit. </t>
  </si>
  <si>
    <t xml:space="preserve">20.5.2015 - 19.6.2015  (2nd call) </t>
  </si>
  <si>
    <t xml:space="preserve">20.7-18.9.2015             (3rd call)                                2.11 - 31.12.2015 (4th call) </t>
  </si>
  <si>
    <t>611                             398</t>
  </si>
  <si>
    <t>Τhe grant covers 60% of the employee’s salary cost and up to a maximum of €6.000.The grant will be provided for ten (10) months of employment with the employer's obligation to maintain the employment of the employee for another two (2) months without subsidy.</t>
  </si>
  <si>
    <t>Τhe grant covers 50% of the employee’s salary cost and up to a maximum of €5.000 or 60% of the employee’s salary cost and up to a maximum of €6.000 for green and blue jobs. The grant will be provided for ten (10) months of employment with the employer's obligation to maintain the employment of the employee for another two (2) months without subsidy.</t>
  </si>
  <si>
    <t xml:space="preserve"> (ΕSF Unit)</t>
  </si>
  <si>
    <t>Long term unemployed (12+ months)</t>
  </si>
  <si>
    <t>2016-2020</t>
  </si>
  <si>
    <t>Τhe grant covers  70% of the employee’s salary cost and up to a maximum of €8.400.The grant will be provided for ten (10) months of employment with the employer's obligation to maintain the employment of the employee for two (2) additional months without subsidy</t>
  </si>
  <si>
    <t>Τhe grant covers  75% of the employee’s salary cost and up to a maximum of €10.000.The grant will be provided for twelve (12) months of employment.</t>
  </si>
  <si>
    <t xml:space="preserve">Incentives for the employment of  unemployed young people of age 25 - 29 </t>
  </si>
  <si>
    <t xml:space="preserve"> Τhe grant covers 70% of the employee’s salary cost and up to a maximum of €8.400. The grant will be provided for ten (10) months of employment with the employer's obligation to maintain the employment of the employee for another two (2) additional months without subsidy</t>
  </si>
  <si>
    <t>Budget 2018</t>
  </si>
  <si>
    <t>1.a</t>
  </si>
  <si>
    <t>3500000 (includes 1.a to 1.d)</t>
  </si>
  <si>
    <t>1300000 (includes 1.a to 1.d)</t>
  </si>
  <si>
    <t>1650 (includes 1.a to 1.d)</t>
  </si>
  <si>
    <t>1.b</t>
  </si>
  <si>
    <t>1st Call: 16/11/2016-24/3/2017.           2nd Call: 19/1/2018 (list of potential participants from the Ministry of Labour, Welfare and Social Insurance)</t>
  </si>
  <si>
    <t>1st Call: 756 (out of which only 465 met the criteria).             2nd Call: 1200 potential participants</t>
  </si>
  <si>
    <t>1.c</t>
  </si>
  <si>
    <t>Training programmes for the unemployed: Training programmes for unemployed GMI recipients in the retail sector.</t>
  </si>
  <si>
    <t>2018-2019</t>
  </si>
  <si>
    <t>100 hours</t>
  </si>
  <si>
    <t>1.d</t>
  </si>
  <si>
    <r>
      <t>Training programmes for the unemployed</t>
    </r>
    <r>
      <rPr>
        <sz val="10"/>
        <color theme="1"/>
        <rFont val="Calibri"/>
        <family val="2"/>
      </rPr>
      <t xml:space="preserve">: Training of unemployed people to offer care services for GMI recipients and for persons with paraplegia and quadriplegia  </t>
    </r>
  </si>
  <si>
    <t>1/1/2018-31/12/2018</t>
  </si>
  <si>
    <r>
      <t>2014-</t>
    </r>
    <r>
      <rPr>
        <strike/>
        <sz val="10"/>
        <color theme="1"/>
        <rFont val="Calibri"/>
        <family val="2"/>
      </rPr>
      <t xml:space="preserve"> </t>
    </r>
    <r>
      <rPr>
        <sz val="10"/>
        <color theme="1"/>
        <rFont val="Calibri"/>
        <family val="2"/>
      </rPr>
      <t>2016</t>
    </r>
  </si>
  <si>
    <r>
      <rPr>
        <sz val="10"/>
        <color theme="1"/>
        <rFont val="Calibri"/>
        <family val="2"/>
        <scheme val="minor"/>
      </rPr>
      <t xml:space="preserve">2014: </t>
    </r>
    <r>
      <rPr>
        <sz val="10"/>
        <color theme="1"/>
        <rFont val="Calibri"/>
        <family val="2"/>
      </rPr>
      <t>1197 job placements  2015: 577 job placements.</t>
    </r>
    <r>
      <rPr>
        <b/>
        <sz val="10"/>
        <color theme="1"/>
        <rFont val="Calibri"/>
        <family val="2"/>
      </rPr>
      <t xml:space="preserve"> </t>
    </r>
  </si>
  <si>
    <r>
      <t>2014</t>
    </r>
    <r>
      <rPr>
        <sz val="10"/>
        <color theme="1"/>
        <rFont val="Calibri"/>
        <family val="2"/>
      </rPr>
      <t>-2016</t>
    </r>
  </si>
  <si>
    <r>
      <rPr>
        <sz val="10"/>
        <color theme="1"/>
        <rFont val="Calibri"/>
        <family val="2"/>
      </rPr>
      <t>2014: 3.642 unemployed                         2015: 2.937 unemployed</t>
    </r>
  </si>
  <si>
    <r>
      <t>2014</t>
    </r>
    <r>
      <rPr>
        <sz val="10"/>
        <color theme="1"/>
        <rFont val="Calibri"/>
        <family val="2"/>
      </rPr>
      <t xml:space="preserve">: 2.057 job placements          2015: </t>
    </r>
    <r>
      <rPr>
        <strike/>
        <sz val="10"/>
        <color theme="1"/>
        <rFont val="Calibri"/>
        <family val="2"/>
      </rPr>
      <t xml:space="preserve"> </t>
    </r>
    <r>
      <rPr>
        <sz val="10"/>
        <color theme="1"/>
        <rFont val="Calibri"/>
        <family val="2"/>
      </rPr>
      <t>1.642 job placements.</t>
    </r>
  </si>
  <si>
    <t>15/11/2016-31/3/2017 training. Employment : 3/7/2017-until the full amount has been paid or relevant announcement for the expirations of the scheme applications.                                                              2nd call: 6/11/2017-28/2/2018</t>
  </si>
  <si>
    <r>
      <t xml:space="preserve">63 applications from enterprises for 98 job positions                  </t>
    </r>
    <r>
      <rPr>
        <sz val="10"/>
        <color theme="1"/>
        <rFont val="Calibri"/>
        <family val="2"/>
      </rPr>
      <t>14 applications from enterprises for 24 job positions</t>
    </r>
  </si>
  <si>
    <t>First call: 19 GMI recipients started the three-months training, but 3 discontinued and 16 successfully completed the training. Second Call: 3 GMI recipients started the three-months training, but 2 discontinued and 1 successfully completed the training.</t>
  </si>
  <si>
    <r>
      <t xml:space="preserve">The HRDA scheme (covered by national funds) covers the part of the three months training with a budget of </t>
    </r>
    <r>
      <rPr>
        <sz val="10"/>
        <color theme="1"/>
        <rFont val="Calibri"/>
        <family val="2"/>
      </rPr>
      <t>€392.000 for 850 GMI recipients.</t>
    </r>
  </si>
  <si>
    <t>Τhe grant covers 60% of the employee’s salary costs up to a maximum of   €6.000.</t>
  </si>
  <si>
    <t>Incentives for the employment of  unemployed young people up to 25 years old</t>
  </si>
  <si>
    <t xml:space="preserve">07.11.2016-31.12.2016               (1st call)        24.04.2017 - 31.05.2017                  (2nd call)  7.8.2017-13.2.2018 (3rd call). </t>
  </si>
  <si>
    <t xml:space="preserve">Τhe grant covers 75% of the employee’s salary cost and up to a maximum of €20.000.The grant will be provided for twenty four (24) months of employment. The time frame for this scheme is between 2016 to 2020 with a total budget of €2.000.000 for the employment of 100 persons for two calls. </t>
  </si>
  <si>
    <r>
      <t xml:space="preserve">31.10.2016-30.11.2016                    (1st call) 24.04.2017 - 31.05.2017            </t>
    </r>
    <r>
      <rPr>
        <sz val="10"/>
        <rFont val="Calibri"/>
        <family val="2"/>
      </rPr>
      <t xml:space="preserve">(2nd call)                 7.8.2017-13.2.2018         (3rd call). </t>
    </r>
  </si>
  <si>
    <r>
      <t xml:space="preserve">394 (1st call)                           </t>
    </r>
    <r>
      <rPr>
        <sz val="10"/>
        <rFont val="Calibri"/>
        <family val="2"/>
      </rPr>
      <t>164   (2nd call)                     597 (3rd call)</t>
    </r>
  </si>
  <si>
    <r>
      <t>57 (1st call)                     4</t>
    </r>
    <r>
      <rPr>
        <sz val="10"/>
        <rFont val="Calibri"/>
        <family val="2"/>
      </rPr>
      <t>8 (2nd call)</t>
    </r>
  </si>
  <si>
    <r>
      <t>47(1st call)                  41</t>
    </r>
    <r>
      <rPr>
        <sz val="10"/>
        <rFont val="Calibri"/>
        <family val="2"/>
      </rPr>
      <t>(2nd call)</t>
    </r>
  </si>
  <si>
    <r>
      <t xml:space="preserve">24/04/2017 - 31/05/2017              (1st call)                           </t>
    </r>
    <r>
      <rPr>
        <sz val="10"/>
        <rFont val="Calibri"/>
        <family val="2"/>
      </rPr>
      <t>6/7/2017-3/10/2017 (2nd call)</t>
    </r>
  </si>
  <si>
    <r>
      <t xml:space="preserve">475 (1st call)                                   </t>
    </r>
    <r>
      <rPr>
        <sz val="10"/>
        <rFont val="Calibri"/>
        <family val="2"/>
      </rPr>
      <t>368 (2nd call )</t>
    </r>
  </si>
  <si>
    <t>10.7-1.2</t>
  </si>
  <si>
    <t>7.3-1.4</t>
  </si>
  <si>
    <t>7.8-2.2</t>
  </si>
  <si>
    <t>7.6-1.0</t>
  </si>
  <si>
    <t>updated : 19 March 2019</t>
  </si>
  <si>
    <t>1st Call: 121 participants successfully completed the training programmes in 2017.                 2nd Call: 72 participants successfully completed the training programmes in 2018</t>
  </si>
  <si>
    <r>
      <t>The budget is included in the training programmes for the unemployed. During February-August 2017, 9 training programmes in the hotel and catering sector for GMI recipients were successfully completed.  During February-September 2018</t>
    </r>
    <r>
      <rPr>
        <sz val="10"/>
        <color theme="1"/>
        <rFont val="Calibri"/>
        <family val="2"/>
        <scheme val="minor"/>
      </rPr>
      <t>, 6 training programmes in the hotel and catering sector for GMI recipients were successfully completed. Programmes include institutional part of 75 hours and practical of 4 weeks in enterprises.</t>
    </r>
  </si>
  <si>
    <r>
      <t>1st Call:</t>
    </r>
    <r>
      <rPr>
        <sz val="10"/>
        <rFont val="Calibri"/>
        <family val="2"/>
      </rPr>
      <t xml:space="preserve">  19/3/2018 (list of potential participants from the Ministry of Labour, Welfare and Social Insurance).           2nd Call:  7/9/2018 (list of potential participants from the Ministry of Labour, Welfare and Social Insurance).     3rd Call 13/11/2018 </t>
    </r>
  </si>
  <si>
    <r>
      <t xml:space="preserve">1st Call: </t>
    </r>
    <r>
      <rPr>
        <sz val="10"/>
        <rFont val="Calibri"/>
        <family val="2"/>
      </rPr>
      <t xml:space="preserve">815               2nd Call: 329       </t>
    </r>
    <r>
      <rPr>
        <sz val="10"/>
        <rFont val="Calibri"/>
        <family val="2"/>
        <scheme val="minor"/>
      </rPr>
      <t>3rd Call: 25</t>
    </r>
  </si>
  <si>
    <r>
      <t xml:space="preserve"> 232</t>
    </r>
    <r>
      <rPr>
        <sz val="10"/>
        <rFont val="Calibri"/>
        <family val="2"/>
      </rPr>
      <t xml:space="preserve"> participants successfully completed the training programmes in 2018.</t>
    </r>
  </si>
  <si>
    <r>
      <t xml:space="preserve">The budget is included in the training programmes for the unemployed. Untill 31/12/2018, </t>
    </r>
    <r>
      <rPr>
        <sz val="10"/>
        <rFont val="Calibri"/>
        <family val="2"/>
      </rPr>
      <t xml:space="preserve"> 15 training programmes in the retail sector for GMI recipients were successfully completed.  Programmes include institutional part of 100 hours and practical of 4 weeks in enterprises. In 2019 5 more training programmes are planned, all of them are currently in progress. </t>
    </r>
  </si>
  <si>
    <t>2017-2019</t>
  </si>
  <si>
    <t>1st Call: 15/11/2016-28/2/2017.                    2nd Call: 24/7/2017-5/10/2017.                       3rd Call: 12/1/2018-11/5/2018.                 4th Call: 12/10/2018-28/2/2019</t>
  </si>
  <si>
    <t>1st Call: 96                2nd Call: 75           3rd Call: 62             4th Call: 69</t>
  </si>
  <si>
    <t>1st Call: 51 participants successfully completed the training programmes in 2017.                                 2nd Call: 48 participants successfully completed the training programmes in 2017-2018.                 3rd Call: 28 participants successfully completed the training programmes in 2018.                                            4th Call: Programmes are expected to begin in April 2019.</t>
  </si>
  <si>
    <r>
      <t xml:space="preserve">This budget </t>
    </r>
    <r>
      <rPr>
        <sz val="9"/>
        <rFont val="Calibri"/>
        <family val="2"/>
      </rPr>
      <t xml:space="preserve"> is included in the training programmes for the unemployed. Programmes include institutional part of 75 hours and practical of 25 hours (one week) in enterprises or house care services. Following the 1st call, during June-August 2017, 3 training programmes for the provision of care services for persons with paraplegia and quadriplegia were successfully completed. Following the 2nd call, during November 2017-February 2018, 3 training programmes for the provision of care services for persons with paraplegia and quadriplegia were successfully completed. Following the 3rd call, during November-December 2018, 2 training programmes for the provision of care services for GMI recipients were successfully completed. On 12 October 2018 a 4th call was published regarding the provision of care services for GMI recipients. The call was closed on 28/2/2019 and programmes are expected to begin in April 2019.</t>
    </r>
  </si>
  <si>
    <t>1302 applications (1/1/2018-31/12/2018)</t>
  </si>
  <si>
    <t>1024 (2018)</t>
  </si>
  <si>
    <t xml:space="preserve">Total budget refers to the budget for 2015-2018. Total expected employment refers to the number of participants for 2015-2018. </t>
  </si>
  <si>
    <t>616 applications (1/7-31/12/2016: 207, 1/1-31/12/2017:209, 1/1-31/12/2018:200)</t>
  </si>
  <si>
    <t>403 (2016:105, 2017:178, 2018:120)</t>
  </si>
  <si>
    <t>Total budget refers to the budget for 2015-2018. Total expected employment refers to the number of participants for 2015-2018.</t>
  </si>
  <si>
    <r>
      <t xml:space="preserve">Multi-company training programme for </t>
    </r>
    <r>
      <rPr>
        <sz val="10"/>
        <color rgb="FFFF0000"/>
        <rFont val="Calibri"/>
        <family val="2"/>
        <charset val="161"/>
        <scheme val="minor"/>
      </rPr>
      <t>Unemployed</t>
    </r>
  </si>
  <si>
    <t>2015: 34                  2016:129                  2017:255                      2018:236</t>
  </si>
  <si>
    <r>
      <t xml:space="preserve">Total budget refers to  2015-2018. Total expected employment refers to the expected number of participants for 2015-2017. As from 1/1/2016 the Scheme </t>
    </r>
    <r>
      <rPr>
        <sz val="10"/>
        <rFont val="Calibri"/>
        <family val="2"/>
      </rPr>
      <t>is open to all long-term unemployed and not only to GMI recipients.</t>
    </r>
    <r>
      <rPr>
        <sz val="10"/>
        <rFont val="Calibri"/>
        <family val="2"/>
        <scheme val="minor"/>
      </rPr>
      <t xml:space="preserve"> As from 1/9/2018 to Scheme is open to all registered unemployed.</t>
    </r>
  </si>
  <si>
    <r>
      <t>1.221 recipients (out of which 844 are tertiary education graduates and 377 non-tertiary education graduates) were informed for their placement. 578 persons participated the programme and</t>
    </r>
    <r>
      <rPr>
        <strike/>
        <sz val="10"/>
        <rFont val="Calibri"/>
        <family val="2"/>
      </rPr>
      <t xml:space="preserve"> </t>
    </r>
    <r>
      <rPr>
        <sz val="10"/>
        <rFont val="Calibri"/>
        <family val="2"/>
      </rPr>
      <t>approximatly 439</t>
    </r>
    <r>
      <rPr>
        <strike/>
        <sz val="10"/>
        <rFont val="Calibri"/>
        <family val="2"/>
      </rPr>
      <t xml:space="preserve"> </t>
    </r>
    <r>
      <rPr>
        <sz val="10"/>
        <rFont val="Calibri"/>
        <family val="2"/>
      </rPr>
      <t>succesfully completed the programme.</t>
    </r>
  </si>
  <si>
    <t>6/07/2017 - until the full amount has been paid or relevant announcement for the expiration of the scheme applications</t>
  </si>
  <si>
    <t>Incentives for the employment of  unemployed people</t>
  </si>
  <si>
    <t>2014-2015</t>
  </si>
  <si>
    <t>2.6.2014 - 30.6.2014</t>
  </si>
  <si>
    <t>Τhe grant covers 50% of the employee’s salary cost and up to a maximum of €5.000 or 60% of the employee’s salary cost and up to a maximum of €6.000 for long term unemployed. The grant will be provided for ten (10) months of employment with the employer's obligation to maintain the employment of the employee for another two (2) months without subsidy.</t>
  </si>
  <si>
    <t>2016-2019</t>
  </si>
  <si>
    <r>
      <t xml:space="preserve">446    (1st call)                           </t>
    </r>
    <r>
      <rPr>
        <sz val="10"/>
        <rFont val="Calibri"/>
        <family val="2"/>
      </rPr>
      <t>349   (2nd call)                       842 (3rd call)</t>
    </r>
  </si>
  <si>
    <t>370  (1st call)                                    283   (2nd call)                     683 (3rd call under evaluation)</t>
  </si>
  <si>
    <t>2016-2022</t>
  </si>
  <si>
    <t>24.10.2016 - 31.3.2017 (1st call) 6.7.2017 - until the full amount has been paid or relevant announcement for the expiration of the scheme applications (2nd call)</t>
  </si>
  <si>
    <r>
      <t>40    (1st call)                          26</t>
    </r>
    <r>
      <rPr>
        <sz val="10"/>
        <rFont val="Calibri"/>
        <family val="2"/>
      </rPr>
      <t xml:space="preserve"> (2nd call)</t>
    </r>
  </si>
  <si>
    <r>
      <t>36       (1st call)                     26</t>
    </r>
    <r>
      <rPr>
        <sz val="10"/>
        <rFont val="Calibri"/>
        <family val="2"/>
      </rPr>
      <t xml:space="preserve"> (2nd call under evaluation)</t>
    </r>
  </si>
  <si>
    <t>12months</t>
  </si>
  <si>
    <t xml:space="preserve">The Private Employment Agencies (PrEA) to enhance the Public Employment Service (PES) in an effort to create more job opportunities for the unemployed, through the implementation of the system  «Job Placement Voucher».  </t>
  </si>
  <si>
    <t xml:space="preserve">336   (1st call)                  141    (2nd call)                       495  (3rd call under evaluation )                 </t>
  </si>
  <si>
    <r>
      <t xml:space="preserve">24.10.2016-31.3.2017                      (1st call)                          </t>
    </r>
    <r>
      <rPr>
        <sz val="10"/>
        <rFont val="Calibri"/>
        <family val="2"/>
      </rPr>
      <t>6/7/2017-13.2.2018 (2nd call)</t>
    </r>
  </si>
  <si>
    <t>395  (1st call)                       310 (2nd call )</t>
  </si>
  <si>
    <t>2019q1</t>
  </si>
  <si>
    <t>7.4-2.0</t>
  </si>
  <si>
    <t>2019q2</t>
  </si>
  <si>
    <t>7.3-1.7</t>
  </si>
  <si>
    <t>SA unemployment rate (Eurostat)</t>
  </si>
  <si>
    <t>SA Employment (persons) National Accounts (SA)</t>
  </si>
  <si>
    <t>2019q3</t>
  </si>
  <si>
    <t>2019q4</t>
  </si>
  <si>
    <t>7.2-2</t>
  </si>
  <si>
    <t>2020q1</t>
  </si>
  <si>
    <t>Unemployment by nationality (LFS)</t>
  </si>
  <si>
    <t>2020q2</t>
  </si>
  <si>
    <t>5.8-2</t>
  </si>
  <si>
    <t>9.6, 1.2</t>
  </si>
  <si>
    <t>2020q3</t>
  </si>
  <si>
    <t>8.4, 1.6</t>
  </si>
  <si>
    <t>2020q4</t>
  </si>
  <si>
    <t>12.5-1.2</t>
  </si>
  <si>
    <t>12.9-1.5</t>
  </si>
  <si>
    <t>6.3-1.3</t>
  </si>
  <si>
    <r>
      <t xml:space="preserve"> </t>
    </r>
    <r>
      <rPr>
        <b/>
        <sz val="16"/>
        <color rgb="FF000000"/>
        <rFont val="Arial Narrow"/>
        <family val="2"/>
      </rPr>
      <t>Unemployment (LFS)</t>
    </r>
  </si>
  <si>
    <t xml:space="preserve"> Inactive labour force  (15+), LFS</t>
  </si>
  <si>
    <t>2015q1</t>
  </si>
  <si>
    <t>2015q2</t>
  </si>
  <si>
    <t>2015q3</t>
  </si>
  <si>
    <t>2015q4</t>
  </si>
  <si>
    <t>2016q1</t>
  </si>
  <si>
    <t>2016q2</t>
  </si>
  <si>
    <t>2016q3</t>
  </si>
  <si>
    <t>2016q4</t>
  </si>
  <si>
    <t>2014q1</t>
  </si>
  <si>
    <t>2014q4</t>
  </si>
  <si>
    <t>2014q2</t>
  </si>
  <si>
    <t>2014q3</t>
  </si>
  <si>
    <t>NAIRU% (ltu%+1m un)</t>
  </si>
  <si>
    <t>Avg NRU</t>
  </si>
  <si>
    <t>Avg Nairu</t>
  </si>
  <si>
    <t>Avg Jobs (+,-) SA</t>
  </si>
  <si>
    <t>8, 1.3</t>
  </si>
  <si>
    <t>2021q1</t>
  </si>
  <si>
    <t>2021q2</t>
  </si>
  <si>
    <t>2021q3</t>
  </si>
  <si>
    <t>2021q4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</si>
</sst>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0.0"/>
    <numFmt numFmtId="167" formatCode="0.000000"/>
    <numFmt numFmtId="168" formatCode="[$]d/m/yyyy;@"/>
  </numFmts>
  <fonts count="61">
    <font>
      <sz val="11"/>
      <color rgb="FF000000"/>
      <name val="Calibri"/>
      <family val="2"/>
      <charset val="161"/>
    </font>
    <font>
      <sz val="11"/>
      <color rgb="FF000000"/>
      <name val="Calibri"/>
      <family val="2"/>
      <charset val="161"/>
    </font>
    <font>
      <u/>
      <sz val="11"/>
      <color rgb="FF0563C1"/>
      <name val="Calibri"/>
      <family val="2"/>
      <charset val="161"/>
    </font>
    <font>
      <sz val="10"/>
      <color rgb="FF000000"/>
      <name val="Arial"/>
      <family val="2"/>
      <charset val="161"/>
    </font>
    <font>
      <sz val="9"/>
      <color rgb="FF000000"/>
      <name val="»iioUoia"/>
      <charset val="161"/>
    </font>
    <font>
      <b/>
      <sz val="9"/>
      <color rgb="FF000000"/>
      <name val="Tahoma"/>
      <family val="2"/>
      <charset val="161"/>
    </font>
    <font>
      <sz val="9"/>
      <color rgb="FF000000"/>
      <name val="Tahoma"/>
      <family val="2"/>
      <charset val="161"/>
    </font>
    <font>
      <sz val="8"/>
      <color rgb="FF000000"/>
      <name val="Calibri"/>
      <family val="2"/>
      <charset val="161"/>
    </font>
    <font>
      <b/>
      <sz val="12"/>
      <name val="Arial"/>
      <family val="2"/>
    </font>
    <font>
      <sz val="12"/>
      <name val="Arial"/>
      <family val="2"/>
    </font>
    <font>
      <sz val="11"/>
      <color theme="1"/>
      <name val="Calibri"/>
      <family val="2"/>
      <charset val="161"/>
      <scheme val="minor"/>
    </font>
    <font>
      <sz val="10"/>
      <name val="MS Sans Serif"/>
      <family val="2"/>
    </font>
    <font>
      <b/>
      <sz val="14"/>
      <color indexed="9"/>
      <name val="Georgia"/>
      <family val="1"/>
    </font>
    <font>
      <sz val="14"/>
      <name val="Georgia"/>
      <family val="1"/>
    </font>
    <font>
      <sz val="14"/>
      <color rgb="FF000000"/>
      <name val="Georgia"/>
      <family val="1"/>
    </font>
    <font>
      <sz val="10"/>
      <name val="Calibri"/>
      <family val="2"/>
    </font>
    <font>
      <sz val="10"/>
      <name val="Arial"/>
      <family val="2"/>
      <charset val="161"/>
    </font>
    <font>
      <sz val="10"/>
      <color theme="1"/>
      <name val="Calibri"/>
      <family val="2"/>
      <scheme val="minor"/>
    </font>
    <font>
      <sz val="10"/>
      <name val="Calibri"/>
      <family val="2"/>
      <scheme val="minor"/>
    </font>
    <font>
      <sz val="11"/>
      <color rgb="FF000000"/>
      <name val="Georgia"/>
      <family val="1"/>
    </font>
    <font>
      <sz val="9"/>
      <color rgb="FF000000"/>
      <name val="Georgia"/>
      <family val="1"/>
    </font>
    <font>
      <b/>
      <sz val="11"/>
      <color rgb="FF000000"/>
      <name val="Calibri"/>
      <family val="2"/>
    </font>
    <font>
      <b/>
      <sz val="9"/>
      <color indexed="81"/>
      <name val="Tahoma"/>
      <family val="2"/>
    </font>
    <font>
      <sz val="10"/>
      <name val="Arial"/>
      <family val="2"/>
    </font>
    <font>
      <b/>
      <sz val="12"/>
      <color theme="1"/>
      <name val="Calibri"/>
      <family val="2"/>
      <charset val="161"/>
      <scheme val="minor"/>
    </font>
    <font>
      <b/>
      <sz val="11"/>
      <color theme="1"/>
      <name val="Calibri"/>
      <family val="2"/>
      <charset val="161"/>
      <scheme val="minor"/>
    </font>
    <font>
      <b/>
      <sz val="10"/>
      <color theme="0"/>
      <name val="Calibri"/>
      <family val="2"/>
      <scheme val="minor"/>
    </font>
    <font>
      <sz val="10"/>
      <color theme="0"/>
      <name val="Calibri"/>
      <family val="2"/>
      <scheme val="minor"/>
    </font>
    <font>
      <sz val="11"/>
      <name val="Calibri"/>
      <family val="2"/>
      <scheme val="minor"/>
    </font>
    <font>
      <b/>
      <sz val="10"/>
      <color theme="1"/>
      <name val="Calibri"/>
      <family val="2"/>
      <scheme val="minor"/>
    </font>
    <font>
      <sz val="10"/>
      <color theme="1"/>
      <name val="Calibri"/>
      <family val="2"/>
    </font>
    <font>
      <strike/>
      <sz val="10"/>
      <color theme="1"/>
      <name val="Calibri"/>
      <family val="2"/>
    </font>
    <font>
      <b/>
      <sz val="10"/>
      <color theme="1"/>
      <name val="Calibri"/>
      <family val="2"/>
    </font>
    <font>
      <sz val="10"/>
      <color rgb="FF464646"/>
      <name val="Calibri"/>
      <family val="2"/>
      <scheme val="minor"/>
    </font>
    <font>
      <b/>
      <sz val="10"/>
      <name val="Calibri"/>
      <family val="2"/>
      <scheme val="minor"/>
    </font>
    <font>
      <sz val="10"/>
      <color rgb="FFFF0000"/>
      <name val="Calibri"/>
      <family val="2"/>
      <scheme val="minor"/>
    </font>
    <font>
      <sz val="9"/>
      <name val="Calibri"/>
      <family val="2"/>
      <scheme val="minor"/>
    </font>
    <font>
      <sz val="9"/>
      <name val="Calibri"/>
      <family val="2"/>
    </font>
    <font>
      <sz val="10"/>
      <name val="Calibri"/>
      <family val="2"/>
      <charset val="161"/>
      <scheme val="minor"/>
    </font>
    <font>
      <sz val="10"/>
      <name val="Calibri"/>
      <family val="2"/>
      <charset val="161"/>
    </font>
    <font>
      <sz val="10"/>
      <color rgb="FFFF0000"/>
      <name val="Calibri"/>
      <family val="2"/>
      <charset val="161"/>
      <scheme val="minor"/>
    </font>
    <font>
      <strike/>
      <sz val="10"/>
      <name val="Calibri"/>
      <family val="2"/>
    </font>
    <font>
      <sz val="9"/>
      <color indexed="81"/>
      <name val="Tahoma"/>
      <family val="2"/>
    </font>
    <font>
      <sz val="8"/>
      <name val="Calibri"/>
      <family val="2"/>
      <charset val="161"/>
    </font>
    <font>
      <b/>
      <sz val="16"/>
      <color theme="0"/>
      <name val="Arial Narrow"/>
      <family val="2"/>
    </font>
    <font>
      <sz val="16"/>
      <color theme="0"/>
      <name val="Arial Narrow"/>
      <family val="2"/>
    </font>
    <font>
      <sz val="16"/>
      <color rgb="FF000000"/>
      <name val="Arial Narrow"/>
      <family val="2"/>
    </font>
    <font>
      <b/>
      <sz val="16"/>
      <color rgb="FF000000"/>
      <name val="Arial Narrow"/>
      <family val="2"/>
    </font>
    <font>
      <sz val="16"/>
      <name val="Arial Narrow"/>
      <family val="2"/>
    </font>
    <font>
      <b/>
      <sz val="16"/>
      <name val="Arial Narrow"/>
      <family val="2"/>
    </font>
    <font>
      <sz val="16"/>
      <color rgb="FFFF0000"/>
      <name val="Arial Narrow"/>
      <family val="2"/>
    </font>
    <font>
      <sz val="16"/>
      <color theme="3"/>
      <name val="Arial Narrow"/>
      <family val="2"/>
    </font>
    <font>
      <sz val="16"/>
      <color indexed="8"/>
      <name val="Arial Narrow"/>
      <family val="2"/>
    </font>
    <font>
      <sz val="16"/>
      <color theme="1"/>
      <name val="Arial Narrow"/>
      <family val="2"/>
    </font>
    <font>
      <sz val="16"/>
      <color theme="4"/>
      <name val="Arial Narrow"/>
      <family val="2"/>
    </font>
    <font>
      <b/>
      <sz val="20"/>
      <color theme="0"/>
      <name val="Arial Narrow"/>
      <family val="2"/>
    </font>
    <font>
      <sz val="11"/>
      <name val="Calibri"/>
      <family val="2"/>
      <charset val="161"/>
    </font>
    <font>
      <sz val="11"/>
      <name val="Georgia"/>
      <family val="1"/>
    </font>
    <font>
      <sz val="10"/>
      <name val="Georgia"/>
      <family val="1"/>
    </font>
    <font>
      <b/>
      <sz val="16"/>
      <color theme="3"/>
      <name val="Arial Narrow"/>
      <family val="2"/>
    </font>
    <font>
      <b/>
      <sz val="16"/>
      <color rgb="FFFF0000"/>
      <name val="Arial Narrow"/>
      <family val="2"/>
    </font>
  </fonts>
  <fills count="16">
    <fill>
      <patternFill patternType="none"/>
    </fill>
    <fill>
      <patternFill patternType="gray125"/>
    </fill>
    <fill>
      <patternFill patternType="solid">
        <fgColor rgb="FFDDEBF7"/>
        <bgColor rgb="FFDDEBF7"/>
      </patternFill>
    </fill>
    <fill>
      <patternFill patternType="solid">
        <fgColor rgb="FF003399"/>
        <bgColor rgb="FFDDEBF7"/>
      </patternFill>
    </fill>
    <fill>
      <patternFill patternType="solid">
        <fgColor rgb="FF002060"/>
        <bgColor indexed="64"/>
      </patternFill>
    </fill>
    <fill>
      <patternFill patternType="solid">
        <fgColor rgb="FF003399"/>
        <bgColor indexed="64"/>
      </patternFill>
    </fill>
    <fill>
      <patternFill patternType="solid">
        <fgColor indexed="9"/>
        <bgColor indexed="9"/>
      </patternFill>
    </fill>
    <fill>
      <patternFill patternType="solid">
        <fgColor indexed="9"/>
        <bgColor indexed="64"/>
      </patternFill>
    </fill>
    <fill>
      <patternFill patternType="solid">
        <fgColor theme="0"/>
        <bgColor indexed="64"/>
      </patternFill>
    </fill>
    <fill>
      <patternFill patternType="solid">
        <fgColor theme="3" tint="0.39997558519241921"/>
        <bgColor theme="4"/>
      </patternFill>
    </fill>
    <fill>
      <patternFill patternType="solid">
        <fgColor theme="3" tint="0.39997558519241921"/>
        <bgColor indexed="64"/>
      </patternFill>
    </fill>
    <fill>
      <patternFill patternType="solid">
        <fgColor rgb="FFCCFFFF"/>
        <bgColor indexed="64"/>
      </patternFill>
    </fill>
    <fill>
      <patternFill patternType="solid">
        <fgColor rgb="FFFFFFCC"/>
        <bgColor indexed="64"/>
      </patternFill>
    </fill>
    <fill>
      <patternFill patternType="solid">
        <fgColor theme="9" tint="0.59999389629810485"/>
        <bgColor indexed="64"/>
      </patternFill>
    </fill>
    <fill>
      <patternFill patternType="solid">
        <fgColor rgb="FF0033CC"/>
        <bgColor indexed="64"/>
      </patternFill>
    </fill>
    <fill>
      <patternFill patternType="solid">
        <fgColor rgb="FFFFFF00"/>
        <bgColor indexed="64"/>
      </patternFill>
    </fill>
  </fills>
  <borders count="8">
    <border>
      <left/>
      <right/>
      <top/>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39"/>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6">
    <xf numFmtId="0" fontId="0" fillId="0" borderId="0"/>
    <xf numFmtId="0" fontId="2" fillId="0" borderId="0" applyNumberFormat="0" applyFill="0" applyBorder="0" applyAlignment="0" applyProtection="0"/>
    <xf numFmtId="0" fontId="2" fillId="0" borderId="0" applyNumberFormat="0" applyFill="0" applyBorder="0" applyAlignment="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1" fillId="0" borderId="0" applyNumberFormat="0" applyFont="0" applyBorder="0" applyProtection="0"/>
    <xf numFmtId="0" fontId="3" fillId="0" borderId="0" applyNumberFormat="0" applyBorder="0" applyProtection="0"/>
    <xf numFmtId="0" fontId="1" fillId="0" borderId="0" applyNumberFormat="0" applyFon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3" fillId="0" borderId="0" applyNumberFormat="0" applyBorder="0" applyProtection="0"/>
    <xf numFmtId="0" fontId="4" fillId="0" borderId="0" applyNumberFormat="0" applyBorder="0" applyProtection="0"/>
    <xf numFmtId="0" fontId="3" fillId="0" borderId="0" applyNumberFormat="0" applyBorder="0" applyProtection="0"/>
    <xf numFmtId="0" fontId="4"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3" fillId="0" borderId="0" applyNumberFormat="0" applyBorder="0" applyProtection="0"/>
    <xf numFmtId="0" fontId="3" fillId="0" borderId="0" applyNumberFormat="0" applyBorder="0" applyProtection="0"/>
    <xf numFmtId="0" fontId="1" fillId="0" borderId="0" applyNumberFormat="0" applyFont="0" applyBorder="0" applyProtection="0"/>
    <xf numFmtId="0" fontId="3" fillId="0" borderId="0" applyNumberFormat="0" applyBorder="0" applyProtection="0"/>
    <xf numFmtId="0" fontId="3" fillId="0" borderId="0" applyNumberFormat="0" applyBorder="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6" fillId="0" borderId="0"/>
    <xf numFmtId="0" fontId="16" fillId="0" borderId="0"/>
    <xf numFmtId="0" fontId="23" fillId="0" borderId="0"/>
    <xf numFmtId="0" fontId="16" fillId="0" borderId="0"/>
  </cellStyleXfs>
  <cellXfs count="180">
    <xf numFmtId="0" fontId="0" fillId="0" borderId="0" xfId="0"/>
    <xf numFmtId="0" fontId="8" fillId="0" borderId="0" xfId="0" applyFont="1"/>
    <xf numFmtId="0" fontId="9" fillId="0" borderId="0" xfId="0" applyFont="1"/>
    <xf numFmtId="167" fontId="9" fillId="0" borderId="0" xfId="0" applyNumberFormat="1" applyFont="1" applyProtection="1">
      <protection hidden="1"/>
    </xf>
    <xf numFmtId="0" fontId="12" fillId="4" borderId="0" xfId="0" applyFont="1" applyFill="1"/>
    <xf numFmtId="0" fontId="13" fillId="0" borderId="0" xfId="0" applyFont="1" applyAlignment="1">
      <alignment horizontal="left"/>
    </xf>
    <xf numFmtId="0" fontId="13" fillId="0" borderId="0" xfId="0" applyFont="1"/>
    <xf numFmtId="0" fontId="14" fillId="0" borderId="0" xfId="0" applyFont="1"/>
    <xf numFmtId="0" fontId="13" fillId="0" borderId="0" xfId="0" applyFont="1" applyProtection="1">
      <protection hidden="1"/>
    </xf>
    <xf numFmtId="0" fontId="0" fillId="0" borderId="0" xfId="0" applyAlignment="1">
      <alignment horizontal="center"/>
    </xf>
    <xf numFmtId="0" fontId="0" fillId="0" borderId="2" xfId="0" applyBorder="1"/>
    <xf numFmtId="0" fontId="21" fillId="0" borderId="2" xfId="0" applyFont="1" applyBorder="1"/>
    <xf numFmtId="0" fontId="19" fillId="0" borderId="2" xfId="0" applyFont="1" applyBorder="1"/>
    <xf numFmtId="0" fontId="19" fillId="0" borderId="2" xfId="0" applyFont="1" applyBorder="1" applyAlignment="1">
      <alignment horizontal="center"/>
    </xf>
    <xf numFmtId="0" fontId="0" fillId="0" borderId="2" xfId="0" applyBorder="1" applyAlignment="1">
      <alignment horizontal="center"/>
    </xf>
    <xf numFmtId="0" fontId="20" fillId="0" borderId="2" xfId="0" applyFont="1" applyBorder="1"/>
    <xf numFmtId="164" fontId="0" fillId="0" borderId="2" xfId="0" applyNumberFormat="1" applyBorder="1"/>
    <xf numFmtId="0" fontId="24" fillId="0" borderId="0" xfId="0" applyFont="1"/>
    <xf numFmtId="0" fontId="25" fillId="0" borderId="0" xfId="0" applyFont="1"/>
    <xf numFmtId="0" fontId="0" fillId="8" borderId="0" xfId="0" applyFill="1"/>
    <xf numFmtId="0" fontId="28" fillId="8" borderId="0" xfId="0" applyFont="1" applyFill="1"/>
    <xf numFmtId="0" fontId="26" fillId="9" borderId="4" xfId="0" applyFont="1" applyFill="1" applyBorder="1" applyAlignment="1">
      <alignment vertical="top" wrapText="1"/>
    </xf>
    <xf numFmtId="0" fontId="26" fillId="9" borderId="5" xfId="0" applyFont="1" applyFill="1" applyBorder="1" applyAlignment="1">
      <alignment vertical="top" wrapText="1"/>
    </xf>
    <xf numFmtId="0" fontId="27" fillId="10" borderId="5" xfId="0" applyFont="1" applyFill="1" applyBorder="1" applyAlignment="1">
      <alignment vertical="top" wrapText="1"/>
    </xf>
    <xf numFmtId="0" fontId="17" fillId="10" borderId="5" xfId="0" applyFont="1" applyFill="1" applyBorder="1" applyAlignment="1">
      <alignment horizontal="center" vertical="top" wrapText="1"/>
    </xf>
    <xf numFmtId="0" fontId="27" fillId="10" borderId="5" xfId="0" applyFont="1" applyFill="1" applyBorder="1" applyAlignment="1">
      <alignment horizontal="center" vertical="top" wrapText="1"/>
    </xf>
    <xf numFmtId="0" fontId="17" fillId="10" borderId="5" xfId="0" applyFont="1" applyFill="1" applyBorder="1" applyAlignment="1">
      <alignment vertical="top" wrapText="1"/>
    </xf>
    <xf numFmtId="0" fontId="17" fillId="10" borderId="6" xfId="0" applyFont="1" applyFill="1" applyBorder="1" applyAlignment="1">
      <alignment vertical="top" wrapText="1"/>
    </xf>
    <xf numFmtId="0" fontId="17" fillId="11" borderId="2" xfId="0" applyFont="1" applyFill="1" applyBorder="1" applyAlignment="1">
      <alignment vertical="top" wrapText="1"/>
    </xf>
    <xf numFmtId="0" fontId="17" fillId="11" borderId="2" xfId="0" applyFont="1" applyFill="1" applyBorder="1" applyAlignment="1">
      <alignment vertical="top"/>
    </xf>
    <xf numFmtId="0" fontId="17" fillId="11" borderId="2" xfId="0" applyFont="1" applyFill="1" applyBorder="1" applyAlignment="1">
      <alignment horizontal="center" vertical="top" wrapText="1"/>
    </xf>
    <xf numFmtId="3" fontId="17" fillId="11" borderId="2" xfId="0" applyNumberFormat="1" applyFont="1" applyFill="1" applyBorder="1" applyAlignment="1">
      <alignment horizontal="center" vertical="top" wrapText="1"/>
    </xf>
    <xf numFmtId="3" fontId="17" fillId="11" borderId="2" xfId="0" applyNumberFormat="1" applyFont="1" applyFill="1" applyBorder="1" applyAlignment="1">
      <alignment horizontal="center" vertical="top"/>
    </xf>
    <xf numFmtId="168" fontId="17" fillId="11" borderId="2" xfId="0" applyNumberFormat="1" applyFont="1" applyFill="1" applyBorder="1" applyAlignment="1">
      <alignment horizontal="center" vertical="top" wrapText="1"/>
    </xf>
    <xf numFmtId="164" fontId="17" fillId="11" borderId="2" xfId="0" applyNumberFormat="1" applyFont="1" applyFill="1" applyBorder="1" applyAlignment="1">
      <alignment horizontal="center" vertical="top" wrapText="1"/>
    </xf>
    <xf numFmtId="164" fontId="17" fillId="11" borderId="2" xfId="0" applyNumberFormat="1" applyFont="1" applyFill="1" applyBorder="1" applyAlignment="1">
      <alignment horizontal="center" vertical="top"/>
    </xf>
    <xf numFmtId="0" fontId="17" fillId="11" borderId="2" xfId="0" applyFont="1" applyFill="1" applyBorder="1" applyAlignment="1">
      <alignment horizontal="center" vertical="top"/>
    </xf>
    <xf numFmtId="1" fontId="17" fillId="11" borderId="2" xfId="0" applyNumberFormat="1" applyFont="1" applyFill="1" applyBorder="1" applyAlignment="1">
      <alignment horizontal="center" vertical="top"/>
    </xf>
    <xf numFmtId="3" fontId="17" fillId="11" borderId="2" xfId="0" quotePrefix="1" applyNumberFormat="1" applyFont="1" applyFill="1" applyBorder="1" applyAlignment="1">
      <alignment horizontal="center" vertical="top"/>
    </xf>
    <xf numFmtId="164" fontId="29" fillId="11" borderId="2" xfId="0" applyNumberFormat="1" applyFont="1" applyFill="1" applyBorder="1" applyAlignment="1">
      <alignment horizontal="center" vertical="top" wrapText="1"/>
    </xf>
    <xf numFmtId="0" fontId="30" fillId="11" borderId="2" xfId="0" applyFont="1" applyFill="1" applyBorder="1" applyAlignment="1">
      <alignment vertical="top" wrapText="1"/>
    </xf>
    <xf numFmtId="0" fontId="17" fillId="12" borderId="2" xfId="0" applyFont="1" applyFill="1" applyBorder="1" applyAlignment="1">
      <alignment vertical="top" wrapText="1"/>
    </xf>
    <xf numFmtId="0" fontId="17" fillId="12" borderId="2" xfId="0" applyFont="1" applyFill="1" applyBorder="1" applyAlignment="1">
      <alignment vertical="top"/>
    </xf>
    <xf numFmtId="0" fontId="17" fillId="12" borderId="2" xfId="0" applyFont="1" applyFill="1" applyBorder="1" applyAlignment="1">
      <alignment horizontal="center" vertical="top"/>
    </xf>
    <xf numFmtId="3" fontId="17" fillId="12" borderId="2" xfId="0" applyNumberFormat="1" applyFont="1" applyFill="1" applyBorder="1" applyAlignment="1">
      <alignment horizontal="center" vertical="top"/>
    </xf>
    <xf numFmtId="0" fontId="17" fillId="12" borderId="2" xfId="0" applyFont="1" applyFill="1" applyBorder="1" applyAlignment="1">
      <alignment horizontal="center" vertical="top" wrapText="1"/>
    </xf>
    <xf numFmtId="164" fontId="17" fillId="12" borderId="2" xfId="0" applyNumberFormat="1" applyFont="1" applyFill="1" applyBorder="1" applyAlignment="1">
      <alignment horizontal="center" vertical="top" wrapText="1"/>
    </xf>
    <xf numFmtId="164" fontId="30" fillId="12" borderId="2" xfId="0" applyNumberFormat="1" applyFont="1" applyFill="1" applyBorder="1" applyAlignment="1">
      <alignment horizontal="center" vertical="top" wrapText="1"/>
    </xf>
    <xf numFmtId="3" fontId="17" fillId="12" borderId="2" xfId="0" applyNumberFormat="1" applyFont="1" applyFill="1" applyBorder="1" applyAlignment="1">
      <alignment horizontal="center" vertical="top" wrapText="1"/>
    </xf>
    <xf numFmtId="0" fontId="17" fillId="13" borderId="2" xfId="0" applyFont="1" applyFill="1" applyBorder="1" applyAlignment="1">
      <alignment vertical="top" wrapText="1"/>
    </xf>
    <xf numFmtId="0" fontId="18" fillId="13" borderId="2" xfId="0" applyFont="1" applyFill="1" applyBorder="1" applyAlignment="1">
      <alignment vertical="top" wrapText="1"/>
    </xf>
    <xf numFmtId="0" fontId="18" fillId="13" borderId="2" xfId="0" applyFont="1" applyFill="1" applyBorder="1" applyAlignment="1">
      <alignment horizontal="center" vertical="top" wrapText="1"/>
    </xf>
    <xf numFmtId="3" fontId="18" fillId="13" borderId="2" xfId="0" applyNumberFormat="1" applyFont="1" applyFill="1" applyBorder="1" applyAlignment="1">
      <alignment horizontal="center" vertical="top"/>
    </xf>
    <xf numFmtId="3" fontId="17" fillId="13" borderId="2" xfId="0" applyNumberFormat="1" applyFont="1" applyFill="1" applyBorder="1" applyAlignment="1">
      <alignment horizontal="center" vertical="top"/>
    </xf>
    <xf numFmtId="0" fontId="18" fillId="13" borderId="2" xfId="0" applyFont="1" applyFill="1" applyBorder="1" applyAlignment="1">
      <alignment horizontal="center" vertical="top"/>
    </xf>
    <xf numFmtId="1" fontId="18" fillId="13" borderId="2" xfId="0" applyNumberFormat="1" applyFont="1" applyFill="1" applyBorder="1" applyAlignment="1">
      <alignment horizontal="center" vertical="top"/>
    </xf>
    <xf numFmtId="164" fontId="18" fillId="13" borderId="2" xfId="0" applyNumberFormat="1" applyFont="1" applyFill="1" applyBorder="1" applyAlignment="1">
      <alignment horizontal="center" vertical="top" wrapText="1"/>
    </xf>
    <xf numFmtId="0" fontId="33" fillId="13" borderId="0" xfId="0" applyFont="1" applyFill="1" applyAlignment="1">
      <alignment horizontal="justify" vertical="center"/>
    </xf>
    <xf numFmtId="0" fontId="18" fillId="13" borderId="2" xfId="0" applyFont="1" applyFill="1" applyBorder="1" applyAlignment="1">
      <alignment vertical="top"/>
    </xf>
    <xf numFmtId="1" fontId="18" fillId="13" borderId="2" xfId="0" applyNumberFormat="1" applyFont="1" applyFill="1" applyBorder="1" applyAlignment="1">
      <alignment horizontal="center" vertical="top" wrapText="1"/>
    </xf>
    <xf numFmtId="0" fontId="17" fillId="13" borderId="2" xfId="0" applyFont="1" applyFill="1" applyBorder="1" applyAlignment="1">
      <alignment vertical="top"/>
    </xf>
    <xf numFmtId="0" fontId="18" fillId="13" borderId="2" xfId="0" applyNumberFormat="1" applyFont="1" applyFill="1" applyBorder="1" applyAlignment="1">
      <alignment horizontal="center" vertical="top" wrapText="1"/>
    </xf>
    <xf numFmtId="0" fontId="34" fillId="13" borderId="2" xfId="0" applyFont="1" applyFill="1" applyBorder="1" applyAlignment="1">
      <alignment vertical="top" wrapText="1"/>
    </xf>
    <xf numFmtId="164" fontId="18" fillId="13" borderId="2" xfId="0" applyNumberFormat="1" applyFont="1" applyFill="1" applyBorder="1" applyAlignment="1">
      <alignment horizontal="center" vertical="top"/>
    </xf>
    <xf numFmtId="1" fontId="15" fillId="13" borderId="2" xfId="0" applyNumberFormat="1" applyFont="1" applyFill="1" applyBorder="1" applyAlignment="1">
      <alignment horizontal="center" vertical="top" wrapText="1"/>
    </xf>
    <xf numFmtId="0" fontId="29" fillId="10" borderId="2" xfId="0" applyFont="1" applyFill="1" applyBorder="1" applyAlignment="1">
      <alignment vertical="top"/>
    </xf>
    <xf numFmtId="0" fontId="26" fillId="10" borderId="2" xfId="0" applyFont="1" applyFill="1" applyBorder="1" applyAlignment="1">
      <alignment vertical="top"/>
    </xf>
    <xf numFmtId="0" fontId="26" fillId="10" borderId="2" xfId="0" applyFont="1" applyFill="1" applyBorder="1" applyAlignment="1">
      <alignment horizontal="center" vertical="top"/>
    </xf>
    <xf numFmtId="3" fontId="26" fillId="10" borderId="2" xfId="0" applyNumberFormat="1" applyFont="1" applyFill="1" applyBorder="1" applyAlignment="1">
      <alignment horizontal="center" vertical="top"/>
    </xf>
    <xf numFmtId="0" fontId="21" fillId="0" borderId="2" xfId="0" applyFont="1" applyFill="1" applyBorder="1" applyAlignment="1">
      <alignment horizontal="center"/>
    </xf>
    <xf numFmtId="0" fontId="21" fillId="0" borderId="2" xfId="0" applyFont="1" applyBorder="1" applyAlignment="1">
      <alignment horizontal="center"/>
    </xf>
    <xf numFmtId="164" fontId="0" fillId="0" borderId="2" xfId="0" applyNumberFormat="1" applyBorder="1" applyAlignment="1">
      <alignment horizontal="center"/>
    </xf>
    <xf numFmtId="164" fontId="18" fillId="11" borderId="2" xfId="0" applyNumberFormat="1" applyFont="1" applyFill="1" applyBorder="1" applyAlignment="1">
      <alignment horizontal="center" vertical="top" wrapText="1"/>
    </xf>
    <xf numFmtId="0" fontId="18" fillId="11" borderId="2" xfId="0" applyFont="1" applyFill="1" applyBorder="1" applyAlignment="1">
      <alignment vertical="top" wrapText="1"/>
    </xf>
    <xf numFmtId="0" fontId="35" fillId="11" borderId="2" xfId="0" applyFont="1" applyFill="1" applyBorder="1" applyAlignment="1">
      <alignment horizontal="center" vertical="top" wrapText="1"/>
    </xf>
    <xf numFmtId="168" fontId="18" fillId="11" borderId="2" xfId="0" applyNumberFormat="1" applyFont="1" applyFill="1" applyBorder="1" applyAlignment="1">
      <alignment horizontal="center" vertical="top" wrapText="1"/>
    </xf>
    <xf numFmtId="1" fontId="18" fillId="11" borderId="2" xfId="0" applyNumberFormat="1" applyFont="1" applyFill="1" applyBorder="1" applyAlignment="1">
      <alignment horizontal="center" vertical="top" wrapText="1"/>
    </xf>
    <xf numFmtId="0" fontId="36" fillId="11" borderId="2" xfId="0" applyFont="1" applyFill="1" applyBorder="1" applyAlignment="1">
      <alignment vertical="top" wrapText="1"/>
    </xf>
    <xf numFmtId="164" fontId="38" fillId="11" borderId="2" xfId="0" applyNumberFormat="1" applyFont="1" applyFill="1" applyBorder="1" applyAlignment="1">
      <alignment horizontal="center" vertical="top" wrapText="1"/>
    </xf>
    <xf numFmtId="164" fontId="38" fillId="11" borderId="2" xfId="0" applyNumberFormat="1" applyFont="1" applyFill="1" applyBorder="1" applyAlignment="1">
      <alignment horizontal="center" vertical="top"/>
    </xf>
    <xf numFmtId="0" fontId="38" fillId="11" borderId="2" xfId="0" applyFont="1" applyFill="1" applyBorder="1" applyAlignment="1">
      <alignment vertical="top" wrapText="1"/>
    </xf>
    <xf numFmtId="0" fontId="39" fillId="11" borderId="2" xfId="0" applyFont="1" applyFill="1" applyBorder="1" applyAlignment="1">
      <alignment horizontal="center" vertical="center" wrapText="1"/>
    </xf>
    <xf numFmtId="0" fontId="38" fillId="11" borderId="7" xfId="0" applyFont="1" applyFill="1" applyBorder="1" applyAlignment="1">
      <alignment vertical="top" wrapText="1"/>
    </xf>
    <xf numFmtId="164" fontId="18" fillId="11" borderId="2" xfId="0" applyNumberFormat="1" applyFont="1" applyFill="1" applyBorder="1" applyAlignment="1">
      <alignment horizontal="center" vertical="top"/>
    </xf>
    <xf numFmtId="49" fontId="18" fillId="11" borderId="2" xfId="0" applyNumberFormat="1" applyFont="1" applyFill="1" applyBorder="1" applyAlignment="1">
      <alignment horizontal="center" vertical="top" wrapText="1"/>
    </xf>
    <xf numFmtId="164" fontId="18" fillId="12" borderId="2" xfId="0" applyNumberFormat="1" applyFont="1" applyFill="1" applyBorder="1" applyAlignment="1">
      <alignment horizontal="center" vertical="top" wrapText="1"/>
    </xf>
    <xf numFmtId="0" fontId="17" fillId="13" borderId="2" xfId="0" applyFont="1" applyFill="1" applyBorder="1" applyAlignment="1">
      <alignment horizontal="center" vertical="top"/>
    </xf>
    <xf numFmtId="0" fontId="17" fillId="13" borderId="2" xfId="0" applyFont="1" applyFill="1" applyBorder="1" applyAlignment="1">
      <alignment horizontal="center" vertical="top" wrapText="1"/>
    </xf>
    <xf numFmtId="0" fontId="45" fillId="3" borderId="0" xfId="0" applyFont="1" applyFill="1" applyAlignment="1">
      <alignment horizontal="center"/>
    </xf>
    <xf numFmtId="0" fontId="46" fillId="2" borderId="0" xfId="0" applyFont="1" applyFill="1" applyAlignment="1">
      <alignment horizontal="center"/>
    </xf>
    <xf numFmtId="0" fontId="47" fillId="0" borderId="0" xfId="0" applyFont="1" applyFill="1" applyBorder="1" applyAlignment="1">
      <alignment horizontal="center"/>
    </xf>
    <xf numFmtId="1" fontId="46" fillId="0" borderId="0" xfId="0" applyNumberFormat="1" applyFont="1" applyFill="1" applyBorder="1" applyAlignment="1">
      <alignment horizontal="center"/>
    </xf>
    <xf numFmtId="3" fontId="46" fillId="0" borderId="0" xfId="0" applyNumberFormat="1" applyFont="1" applyFill="1" applyBorder="1" applyAlignment="1">
      <alignment horizontal="center"/>
    </xf>
    <xf numFmtId="1" fontId="48" fillId="0" borderId="0" xfId="31" applyNumberFormat="1" applyFont="1" applyFill="1" applyBorder="1" applyAlignment="1">
      <alignment horizontal="center" vertical="center"/>
    </xf>
    <xf numFmtId="1" fontId="48" fillId="6" borderId="3" xfId="52" applyNumberFormat="1" applyFont="1" applyFill="1" applyBorder="1" applyAlignment="1">
      <alignment horizontal="center"/>
    </xf>
    <xf numFmtId="1" fontId="48" fillId="6" borderId="0" xfId="31" applyNumberFormat="1" applyFont="1" applyFill="1" applyBorder="1" applyAlignment="1">
      <alignment horizontal="center" vertical="center"/>
    </xf>
    <xf numFmtId="1" fontId="46" fillId="0" borderId="0" xfId="0" applyNumberFormat="1" applyFont="1" applyAlignment="1">
      <alignment horizontal="center"/>
    </xf>
    <xf numFmtId="0" fontId="46" fillId="0" borderId="0" xfId="0" applyFont="1" applyAlignment="1">
      <alignment horizontal="center"/>
    </xf>
    <xf numFmtId="0" fontId="48" fillId="0" borderId="0" xfId="0" applyFont="1" applyAlignment="1">
      <alignment horizontal="center"/>
    </xf>
    <xf numFmtId="0" fontId="48" fillId="0" borderId="0" xfId="0" applyFont="1" applyFill="1" applyBorder="1" applyAlignment="1">
      <alignment horizontal="center"/>
    </xf>
    <xf numFmtId="164" fontId="48" fillId="0" borderId="0" xfId="0" applyNumberFormat="1" applyFont="1" applyFill="1" applyBorder="1" applyAlignment="1">
      <alignment horizontal="center"/>
    </xf>
    <xf numFmtId="164" fontId="48" fillId="0" borderId="0" xfId="0" applyNumberFormat="1" applyFont="1" applyAlignment="1">
      <alignment horizontal="center"/>
    </xf>
    <xf numFmtId="164" fontId="49" fillId="0" borderId="0" xfId="0" applyNumberFormat="1" applyFont="1" applyFill="1" applyBorder="1" applyAlignment="1">
      <alignment horizontal="center"/>
    </xf>
    <xf numFmtId="0" fontId="49" fillId="0" borderId="0" xfId="0" applyFont="1" applyAlignment="1">
      <alignment horizontal="center"/>
    </xf>
    <xf numFmtId="164" fontId="48" fillId="0" borderId="0" xfId="30" applyNumberFormat="1" applyFont="1" applyFill="1" applyBorder="1" applyAlignment="1">
      <alignment horizontal="center"/>
    </xf>
    <xf numFmtId="0" fontId="50" fillId="0" borderId="0" xfId="0" applyFont="1" applyAlignment="1">
      <alignment horizontal="center"/>
    </xf>
    <xf numFmtId="164" fontId="51" fillId="0" borderId="0" xfId="0" applyNumberFormat="1" applyFont="1" applyFill="1" applyBorder="1" applyAlignment="1">
      <alignment horizontal="center"/>
    </xf>
    <xf numFmtId="0" fontId="46" fillId="0" borderId="0" xfId="0" applyFont="1" applyFill="1" applyAlignment="1">
      <alignment horizontal="center"/>
    </xf>
    <xf numFmtId="164" fontId="46" fillId="0" borderId="0" xfId="0" applyNumberFormat="1" applyFont="1" applyAlignment="1">
      <alignment horizontal="center"/>
    </xf>
    <xf numFmtId="0" fontId="51" fillId="0" borderId="0" xfId="0" applyFont="1" applyFill="1" applyBorder="1" applyAlignment="1">
      <alignment horizontal="center"/>
    </xf>
    <xf numFmtId="0" fontId="48" fillId="7" borderId="0" xfId="44" applyNumberFormat="1" applyFont="1" applyFill="1" applyBorder="1" applyAlignment="1" applyProtection="1">
      <alignment horizontal="center" vertical="center"/>
      <protection locked="0"/>
    </xf>
    <xf numFmtId="1" fontId="48" fillId="7" borderId="0" xfId="44" applyNumberFormat="1" applyFont="1" applyFill="1" applyBorder="1" applyAlignment="1" applyProtection="1">
      <alignment horizontal="center" vertical="center"/>
      <protection locked="0"/>
    </xf>
    <xf numFmtId="166" fontId="52" fillId="0" borderId="0" xfId="0" applyNumberFormat="1" applyFont="1" applyFill="1" applyBorder="1" applyAlignment="1">
      <alignment horizontal="center"/>
    </xf>
    <xf numFmtId="165" fontId="46" fillId="0" borderId="0" xfId="0" applyNumberFormat="1" applyFont="1" applyFill="1" applyAlignment="1">
      <alignment horizontal="center"/>
    </xf>
    <xf numFmtId="1" fontId="46" fillId="0" borderId="0" xfId="0" applyNumberFormat="1" applyFont="1" applyFill="1" applyAlignment="1">
      <alignment horizontal="center"/>
    </xf>
    <xf numFmtId="1" fontId="52" fillId="0" borderId="0" xfId="0" applyNumberFormat="1" applyFont="1" applyFill="1" applyBorder="1" applyAlignment="1">
      <alignment horizontal="center"/>
    </xf>
    <xf numFmtId="3" fontId="48" fillId="7" borderId="0" xfId="44" applyNumberFormat="1" applyFont="1" applyFill="1" applyBorder="1" applyAlignment="1" applyProtection="1">
      <alignment horizontal="center" vertical="center"/>
      <protection locked="0"/>
    </xf>
    <xf numFmtId="0" fontId="46" fillId="0" borderId="0" xfId="0" applyFont="1" applyFill="1" applyBorder="1" applyAlignment="1">
      <alignment horizontal="center"/>
    </xf>
    <xf numFmtId="164" fontId="46" fillId="0" borderId="0" xfId="30" applyNumberFormat="1" applyFont="1" applyFill="1" applyBorder="1" applyAlignment="1">
      <alignment horizontal="center" wrapText="1"/>
    </xf>
    <xf numFmtId="164" fontId="46" fillId="0" borderId="0" xfId="0" applyNumberFormat="1" applyFont="1" applyFill="1" applyBorder="1" applyAlignment="1">
      <alignment horizontal="center"/>
    </xf>
    <xf numFmtId="0" fontId="53" fillId="0" borderId="0" xfId="0" applyFont="1" applyFill="1" applyBorder="1" applyAlignment="1">
      <alignment horizontal="center"/>
    </xf>
    <xf numFmtId="1" fontId="48" fillId="0" borderId="0" xfId="0" applyNumberFormat="1" applyFont="1" applyFill="1" applyBorder="1" applyAlignment="1">
      <alignment horizontal="center" vertical="center"/>
    </xf>
    <xf numFmtId="1" fontId="48" fillId="0" borderId="0" xfId="0" applyNumberFormat="1" applyFont="1" applyFill="1" applyBorder="1" applyAlignment="1">
      <alignment horizontal="center"/>
    </xf>
    <xf numFmtId="1" fontId="48" fillId="6" borderId="0" xfId="53" applyNumberFormat="1" applyFont="1" applyFill="1" applyBorder="1" applyAlignment="1">
      <alignment horizontal="center"/>
    </xf>
    <xf numFmtId="0" fontId="48" fillId="0" borderId="0" xfId="0" applyFont="1" applyFill="1" applyBorder="1" applyAlignment="1">
      <alignment horizontal="center" vertical="center"/>
    </xf>
    <xf numFmtId="0" fontId="50" fillId="0" borderId="0" xfId="0" applyFont="1" applyFill="1" applyBorder="1" applyAlignment="1">
      <alignment horizontal="center"/>
    </xf>
    <xf numFmtId="1" fontId="50" fillId="0" borderId="0" xfId="0" applyNumberFormat="1" applyFont="1" applyFill="1" applyBorder="1" applyAlignment="1">
      <alignment horizontal="center"/>
    </xf>
    <xf numFmtId="0" fontId="54" fillId="0" borderId="0" xfId="0" applyFont="1" applyFill="1" applyBorder="1" applyAlignment="1">
      <alignment horizontal="center"/>
    </xf>
    <xf numFmtId="1" fontId="54" fillId="0" borderId="0" xfId="0" applyNumberFormat="1" applyFont="1" applyFill="1" applyBorder="1" applyAlignment="1">
      <alignment horizontal="center"/>
    </xf>
    <xf numFmtId="3" fontId="48" fillId="0" borderId="0" xfId="0" applyNumberFormat="1" applyFont="1" applyFill="1" applyBorder="1" applyAlignment="1">
      <alignment horizontal="center"/>
    </xf>
    <xf numFmtId="164" fontId="54" fillId="0" borderId="0" xfId="0" applyNumberFormat="1" applyFont="1" applyFill="1" applyBorder="1" applyAlignment="1">
      <alignment horizontal="center"/>
    </xf>
    <xf numFmtId="0" fontId="49" fillId="0" borderId="0" xfId="0" applyFont="1" applyFill="1" applyBorder="1" applyAlignment="1">
      <alignment horizontal="center"/>
    </xf>
    <xf numFmtId="164" fontId="48" fillId="0" borderId="0" xfId="0" applyNumberFormat="1" applyFont="1" applyFill="1" applyBorder="1" applyAlignment="1">
      <alignment horizontal="center" vertical="center"/>
    </xf>
    <xf numFmtId="164" fontId="53" fillId="0" borderId="0" xfId="0" applyNumberFormat="1" applyFont="1" applyFill="1" applyBorder="1" applyAlignment="1">
      <alignment horizontal="center" vertical="center"/>
    </xf>
    <xf numFmtId="0" fontId="54" fillId="0" borderId="0" xfId="0" applyFont="1" applyFill="1" applyBorder="1" applyAlignment="1">
      <alignment horizontal="center" vertical="center"/>
    </xf>
    <xf numFmtId="164" fontId="54" fillId="0" borderId="0" xfId="0" applyNumberFormat="1" applyFont="1" applyFill="1" applyBorder="1" applyAlignment="1">
      <alignment horizontal="center" vertical="center"/>
    </xf>
    <xf numFmtId="1" fontId="53" fillId="0" borderId="0" xfId="0" applyNumberFormat="1" applyFont="1" applyFill="1" applyAlignment="1">
      <alignment horizontal="center"/>
    </xf>
    <xf numFmtId="1" fontId="53" fillId="0" borderId="0" xfId="0" applyNumberFormat="1" applyFont="1" applyAlignment="1">
      <alignment horizontal="center"/>
    </xf>
    <xf numFmtId="1" fontId="53" fillId="0" borderId="0" xfId="43" applyNumberFormat="1" applyFont="1" applyAlignment="1">
      <alignment horizontal="center"/>
    </xf>
    <xf numFmtId="0" fontId="46" fillId="0" borderId="0" xfId="0" applyNumberFormat="1" applyFont="1" applyFill="1" applyBorder="1" applyAlignment="1">
      <alignment horizontal="center"/>
    </xf>
    <xf numFmtId="1" fontId="48" fillId="0" borderId="0" xfId="16" applyNumberFormat="1" applyFont="1" applyFill="1" applyBorder="1" applyAlignment="1">
      <alignment horizontal="center" vertical="center"/>
    </xf>
    <xf numFmtId="1" fontId="53" fillId="0" borderId="0" xfId="16" applyNumberFormat="1" applyFont="1" applyFill="1" applyBorder="1" applyAlignment="1">
      <alignment horizontal="center" vertical="center"/>
    </xf>
    <xf numFmtId="166" fontId="48" fillId="0" borderId="0" xfId="0" applyNumberFormat="1" applyFont="1" applyFill="1" applyBorder="1" applyAlignment="1">
      <alignment horizontal="center"/>
    </xf>
    <xf numFmtId="1" fontId="51" fillId="0" borderId="0" xfId="0" applyNumberFormat="1" applyFont="1" applyFill="1" applyBorder="1" applyAlignment="1">
      <alignment horizontal="center"/>
    </xf>
    <xf numFmtId="0" fontId="48" fillId="0" borderId="0" xfId="0" applyNumberFormat="1" applyFont="1" applyFill="1" applyBorder="1" applyAlignment="1">
      <alignment horizontal="center"/>
    </xf>
    <xf numFmtId="1" fontId="46" fillId="0" borderId="0" xfId="0" applyNumberFormat="1" applyFont="1" applyBorder="1" applyAlignment="1">
      <alignment horizontal="center"/>
    </xf>
    <xf numFmtId="164" fontId="46" fillId="0" borderId="0" xfId="0" applyNumberFormat="1" applyFont="1" applyBorder="1" applyAlignment="1">
      <alignment horizontal="center"/>
    </xf>
    <xf numFmtId="0" fontId="46" fillId="0" borderId="0" xfId="0" applyFont="1" applyBorder="1" applyAlignment="1">
      <alignment horizontal="center"/>
    </xf>
    <xf numFmtId="0" fontId="46" fillId="0" borderId="1" xfId="0" applyFont="1" applyBorder="1" applyAlignment="1">
      <alignment horizontal="center"/>
    </xf>
    <xf numFmtId="0" fontId="55" fillId="5" borderId="0" xfId="0" applyFont="1" applyFill="1" applyAlignment="1">
      <alignment horizontal="center"/>
    </xf>
    <xf numFmtId="0" fontId="47" fillId="0" borderId="0" xfId="0" applyFont="1" applyAlignment="1">
      <alignment horizontal="center"/>
    </xf>
    <xf numFmtId="0" fontId="44" fillId="14" borderId="0" xfId="0" applyFont="1" applyFill="1" applyAlignment="1">
      <alignment horizontal="center"/>
    </xf>
    <xf numFmtId="0" fontId="45" fillId="14" borderId="0" xfId="0" applyFont="1" applyFill="1" applyAlignment="1">
      <alignment horizontal="center"/>
    </xf>
    <xf numFmtId="2" fontId="46" fillId="0" borderId="0" xfId="0" applyNumberFormat="1" applyFont="1" applyAlignment="1">
      <alignment horizontal="center"/>
    </xf>
    <xf numFmtId="0" fontId="56" fillId="0" borderId="0" xfId="0" applyFont="1" applyAlignment="1">
      <alignment horizontal="center"/>
    </xf>
    <xf numFmtId="0" fontId="56" fillId="0" borderId="0" xfId="0" applyFont="1"/>
    <xf numFmtId="164" fontId="56" fillId="0" borderId="0" xfId="0" applyNumberFormat="1" applyFont="1" applyAlignment="1">
      <alignment horizontal="center"/>
    </xf>
    <xf numFmtId="164" fontId="56" fillId="15" borderId="0" xfId="0" applyNumberFormat="1" applyFont="1" applyFill="1" applyAlignment="1">
      <alignment horizontal="center"/>
    </xf>
    <xf numFmtId="164" fontId="57" fillId="0" borderId="0" xfId="0" applyNumberFormat="1" applyFont="1" applyAlignment="1">
      <alignment horizontal="center"/>
    </xf>
    <xf numFmtId="164" fontId="56" fillId="0" borderId="0" xfId="0" applyNumberFormat="1" applyFont="1"/>
    <xf numFmtId="0" fontId="57" fillId="0" borderId="0" xfId="0" applyFont="1" applyAlignment="1">
      <alignment horizontal="center"/>
    </xf>
    <xf numFmtId="0" fontId="58" fillId="0" borderId="0" xfId="0" applyFont="1"/>
    <xf numFmtId="164" fontId="58" fillId="0" borderId="0" xfId="0" applyNumberFormat="1" applyFont="1" applyAlignment="1">
      <alignment horizontal="center"/>
    </xf>
    <xf numFmtId="0" fontId="57" fillId="0" borderId="0" xfId="0" applyFont="1"/>
    <xf numFmtId="0" fontId="58" fillId="0" borderId="0" xfId="0" applyFont="1" applyAlignment="1">
      <alignment horizontal="center"/>
    </xf>
    <xf numFmtId="164" fontId="46" fillId="0" borderId="0" xfId="0" applyNumberFormat="1" applyFont="1" applyFill="1" applyAlignment="1">
      <alignment horizontal="center"/>
    </xf>
    <xf numFmtId="0" fontId="51" fillId="0" borderId="0" xfId="0" applyFont="1" applyFill="1" applyBorder="1" applyAlignment="1">
      <alignment horizontal="left"/>
    </xf>
    <xf numFmtId="164" fontId="59" fillId="0" borderId="0" xfId="0" applyNumberFormat="1" applyFont="1" applyFill="1" applyBorder="1" applyAlignment="1">
      <alignment horizontal="center"/>
    </xf>
    <xf numFmtId="164" fontId="49" fillId="0" borderId="0" xfId="30" applyNumberFormat="1" applyFont="1" applyFill="1" applyBorder="1" applyAlignment="1">
      <alignment horizontal="center"/>
    </xf>
    <xf numFmtId="0" fontId="60" fillId="0" borderId="0" xfId="0" applyFont="1" applyAlignment="1">
      <alignment horizontal="center"/>
    </xf>
    <xf numFmtId="0" fontId="19" fillId="0" borderId="2" xfId="0" applyFont="1" applyFill="1" applyBorder="1" applyAlignment="1">
      <alignment horizontal="center"/>
    </xf>
    <xf numFmtId="1" fontId="47" fillId="0" borderId="0" xfId="0" applyNumberFormat="1" applyFont="1" applyFill="1" applyAlignment="1">
      <alignment horizontal="center"/>
    </xf>
    <xf numFmtId="1" fontId="47" fillId="0" borderId="0" xfId="0" applyNumberFormat="1" applyFont="1" applyAlignment="1">
      <alignment horizontal="center"/>
    </xf>
    <xf numFmtId="0" fontId="48" fillId="6" borderId="0" xfId="55" applyNumberFormat="1" applyFont="1" applyFill="1" applyBorder="1" applyAlignment="1">
      <alignment horizontal="center" vertical="center"/>
    </xf>
    <xf numFmtId="0" fontId="48" fillId="0" borderId="0" xfId="54" applyNumberFormat="1" applyFont="1" applyBorder="1" applyAlignment="1">
      <alignment horizontal="center" vertical="center"/>
    </xf>
    <xf numFmtId="164" fontId="49" fillId="0" borderId="0" xfId="30" applyNumberFormat="1" applyFont="1" applyFill="1" applyBorder="1" applyAlignment="1">
      <alignment horizontal="center"/>
    </xf>
    <xf numFmtId="164" fontId="59" fillId="0" borderId="0" xfId="0" applyNumberFormat="1" applyFont="1" applyFill="1" applyBorder="1" applyAlignment="1">
      <alignment horizontal="center"/>
    </xf>
    <xf numFmtId="164" fontId="47" fillId="0" borderId="0" xfId="0" applyNumberFormat="1" applyFont="1" applyAlignment="1">
      <alignment horizontal="center"/>
    </xf>
    <xf numFmtId="1" fontId="47" fillId="0" borderId="0" xfId="0" applyNumberFormat="1" applyFont="1" applyFill="1" applyAlignment="1">
      <alignment horizontal="center"/>
    </xf>
    <xf numFmtId="1" fontId="47" fillId="0" borderId="0" xfId="0" applyNumberFormat="1" applyFont="1" applyAlignment="1">
      <alignment horizontal="center"/>
    </xf>
  </cellXfs>
  <cellStyles count="56">
    <cellStyle name="Hyperlink 2" xfId="1" xr:uid="{00000000-0005-0000-0000-000000000000}"/>
    <cellStyle name="Hyperlink 3" xfId="2" xr:uid="{00000000-0005-0000-0000-000001000000}"/>
    <cellStyle name="Normal" xfId="0" builtinId="0" customBuiltin="1"/>
    <cellStyle name="Normal 10" xfId="3" xr:uid="{00000000-0005-0000-0000-000003000000}"/>
    <cellStyle name="Normal 11" xfId="4" xr:uid="{00000000-0005-0000-0000-000004000000}"/>
    <cellStyle name="Normal 12" xfId="5" xr:uid="{00000000-0005-0000-0000-000005000000}"/>
    <cellStyle name="Normal 13" xfId="6" xr:uid="{00000000-0005-0000-0000-000006000000}"/>
    <cellStyle name="Normal 14" xfId="7" xr:uid="{00000000-0005-0000-0000-000007000000}"/>
    <cellStyle name="Normal 15" xfId="8" xr:uid="{00000000-0005-0000-0000-000008000000}"/>
    <cellStyle name="Normal 16" xfId="9" xr:uid="{00000000-0005-0000-0000-000009000000}"/>
    <cellStyle name="Normal 17" xfId="10" xr:uid="{00000000-0005-0000-0000-00000A000000}"/>
    <cellStyle name="Normal 18" xfId="11" xr:uid="{00000000-0005-0000-0000-00000B000000}"/>
    <cellStyle name="Normal 19" xfId="43" xr:uid="{00000000-0005-0000-0000-00000C000000}"/>
    <cellStyle name="Normal 2" xfId="12" xr:uid="{00000000-0005-0000-0000-00000D000000}"/>
    <cellStyle name="Normal 2 2" xfId="13" xr:uid="{00000000-0005-0000-0000-00000E000000}"/>
    <cellStyle name="Normal 2 2 2" xfId="14" xr:uid="{00000000-0005-0000-0000-00000F000000}"/>
    <cellStyle name="Normal 2 3" xfId="15" xr:uid="{00000000-0005-0000-0000-000010000000}"/>
    <cellStyle name="Normal 2 4" xfId="16" xr:uid="{00000000-0005-0000-0000-000011000000}"/>
    <cellStyle name="Normal 2 5" xfId="17" xr:uid="{00000000-0005-0000-0000-000012000000}"/>
    <cellStyle name="Normal 2 6" xfId="18" xr:uid="{00000000-0005-0000-0000-000013000000}"/>
    <cellStyle name="Normal 2 7" xfId="19" xr:uid="{00000000-0005-0000-0000-000014000000}"/>
    <cellStyle name="Normal 2 8" xfId="20" xr:uid="{00000000-0005-0000-0000-000015000000}"/>
    <cellStyle name="Normal 2 9" xfId="55" xr:uid="{00000000-0005-0000-0000-000016000000}"/>
    <cellStyle name="Normal 20" xfId="54" xr:uid="{00000000-0005-0000-0000-000017000000}"/>
    <cellStyle name="Normal 27" xfId="45" xr:uid="{00000000-0005-0000-0000-000018000000}"/>
    <cellStyle name="Normal 28" xfId="51" xr:uid="{00000000-0005-0000-0000-000019000000}"/>
    <cellStyle name="Normal 3" xfId="21" xr:uid="{00000000-0005-0000-0000-00001A000000}"/>
    <cellStyle name="Normal 3 2" xfId="22" xr:uid="{00000000-0005-0000-0000-00001B000000}"/>
    <cellStyle name="Normal 30" xfId="48" xr:uid="{00000000-0005-0000-0000-00001C000000}"/>
    <cellStyle name="Normal 32" xfId="47" xr:uid="{00000000-0005-0000-0000-00001D000000}"/>
    <cellStyle name="Normal 33" xfId="46" xr:uid="{00000000-0005-0000-0000-00001E000000}"/>
    <cellStyle name="Normal 35" xfId="49" xr:uid="{00000000-0005-0000-0000-00001F000000}"/>
    <cellStyle name="Normal 36" xfId="50" xr:uid="{00000000-0005-0000-0000-000020000000}"/>
    <cellStyle name="Normal 4" xfId="23" xr:uid="{00000000-0005-0000-0000-000021000000}"/>
    <cellStyle name="Normal 4 2" xfId="24" xr:uid="{00000000-0005-0000-0000-000022000000}"/>
    <cellStyle name="Normal 5" xfId="25" xr:uid="{00000000-0005-0000-0000-000023000000}"/>
    <cellStyle name="Normal 6" xfId="26" xr:uid="{00000000-0005-0000-0000-000024000000}"/>
    <cellStyle name="Normal 7" xfId="27" xr:uid="{00000000-0005-0000-0000-000025000000}"/>
    <cellStyle name="Normal 8" xfId="28" xr:uid="{00000000-0005-0000-0000-000026000000}"/>
    <cellStyle name="Normal 9" xfId="29" xr:uid="{00000000-0005-0000-0000-000027000000}"/>
    <cellStyle name="Normal_1.1" xfId="44" xr:uid="{00000000-0005-0000-0000-000028000000}"/>
    <cellStyle name="Normal_Sheet1" xfId="30" xr:uid="{00000000-0005-0000-0000-000029000000}"/>
    <cellStyle name="Normal_Sheet1 2" xfId="31" xr:uid="{00000000-0005-0000-0000-00002A000000}"/>
    <cellStyle name="Normal_Sheet1 2 2" xfId="53" xr:uid="{00000000-0005-0000-0000-00002B000000}"/>
    <cellStyle name="Normal_Sheet1 3" xfId="52" xr:uid="{00000000-0005-0000-0000-00002C000000}"/>
    <cellStyle name="Percent 10" xfId="32" xr:uid="{00000000-0005-0000-0000-00002D000000}"/>
    <cellStyle name="Percent 11" xfId="33" xr:uid="{00000000-0005-0000-0000-00002E000000}"/>
    <cellStyle name="Percent 2" xfId="34" xr:uid="{00000000-0005-0000-0000-00002F000000}"/>
    <cellStyle name="Percent 2 2" xfId="35" xr:uid="{00000000-0005-0000-0000-000030000000}"/>
    <cellStyle name="Percent 3" xfId="36" xr:uid="{00000000-0005-0000-0000-000031000000}"/>
    <cellStyle name="Percent 4" xfId="37" xr:uid="{00000000-0005-0000-0000-000032000000}"/>
    <cellStyle name="Percent 5" xfId="38" xr:uid="{00000000-0005-0000-0000-000033000000}"/>
    <cellStyle name="Percent 6" xfId="39" xr:uid="{00000000-0005-0000-0000-000034000000}"/>
    <cellStyle name="Percent 7" xfId="40" xr:uid="{00000000-0005-0000-0000-000035000000}"/>
    <cellStyle name="Percent 8" xfId="41" xr:uid="{00000000-0005-0000-0000-000036000000}"/>
    <cellStyle name="Percent 9" xfId="42" xr:uid="{00000000-0005-0000-0000-000037000000}"/>
  </cellStyles>
  <dxfs count="17">
    <dxf>
      <font>
        <strike val="0"/>
        <outline val="0"/>
        <shadow val="0"/>
        <u val="none"/>
        <vertAlign val="baseline"/>
        <sz val="10"/>
        <name val="Calibri"/>
        <scheme val="minor"/>
      </font>
      <alignment horizontal="general" vertical="top" textRotation="0" indent="0" justifyLastLine="0" shrinkToFit="0" readingOrder="0"/>
    </dxf>
    <dxf>
      <font>
        <strike val="0"/>
        <outline val="0"/>
        <shadow val="0"/>
        <u val="none"/>
        <vertAlign val="baseline"/>
        <sz val="10"/>
        <name val="Calibri"/>
        <scheme val="minor"/>
      </font>
      <alignment horizontal="general" vertical="top" textRotation="0" indent="0" justifyLastLine="0" shrinkToFit="0" readingOrder="0"/>
    </dxf>
    <dxf>
      <font>
        <b val="0"/>
        <i val="0"/>
        <strike val="0"/>
        <condense val="0"/>
        <extend val="0"/>
        <outline val="0"/>
        <shadow val="0"/>
        <u val="none"/>
        <vertAlign val="baseline"/>
        <sz val="10"/>
        <color auto="1"/>
        <name val="Calibri"/>
        <scheme val="minor"/>
      </font>
      <numFmt numFmtId="164" formatCode="0.0"/>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0"/>
        <color auto="1"/>
        <name val="Calibri"/>
        <scheme val="minor"/>
      </font>
      <numFmt numFmtId="164" formatCode="0.0"/>
      <fill>
        <patternFill patternType="none">
          <fgColor indexed="64"/>
          <bgColor indexed="65"/>
        </patternFill>
      </fill>
      <alignment horizontal="center" vertical="top" textRotation="0" wrapText="0" indent="0" justifyLastLine="0" shrinkToFit="0" readingOrder="0"/>
      <border outline="0">
        <left style="thin">
          <color indexed="64"/>
        </left>
      </border>
    </dxf>
    <dxf>
      <font>
        <b val="0"/>
        <i val="0"/>
        <strike val="0"/>
        <condense val="0"/>
        <extend val="0"/>
        <outline val="0"/>
        <shadow val="0"/>
        <u val="none"/>
        <vertAlign val="baseline"/>
        <sz val="10"/>
        <color auto="1"/>
        <name val="Calibri"/>
        <scheme val="minor"/>
      </font>
      <numFmt numFmtId="164" formatCode="0.0"/>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top" textRotation="0" wrapText="0" indent="0" justifyLastLine="0" shrinkToFit="0" readingOrder="0"/>
      <border outline="0">
        <right style="thin">
          <color indexed="64"/>
        </right>
      </border>
    </dxf>
    <dxf>
      <font>
        <strike val="0"/>
        <outline val="0"/>
        <shadow val="0"/>
        <u val="none"/>
        <vertAlign val="baseline"/>
        <sz val="10"/>
        <name val="Calibri"/>
        <scheme val="minor"/>
      </font>
      <fill>
        <patternFill patternType="solid">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fill>
        <patternFill patternType="solid">
          <fgColor indexed="64"/>
          <bgColor theme="9" tint="0.79998168889431442"/>
        </patternFill>
      </fill>
      <alignment horizontal="center"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numFmt numFmtId="3" formatCode="#,##0"/>
      <alignment horizontal="center" vertical="top" textRotation="0" wrapText="0"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center" vertical="top" textRotation="0" wrapText="0" indent="0" justifyLastLine="0" shrinkToFit="0" readingOrder="0"/>
    </dxf>
    <dxf>
      <font>
        <b val="0"/>
        <i val="0"/>
        <strike val="0"/>
        <condense val="0"/>
        <extend val="0"/>
        <outline val="0"/>
        <shadow val="0"/>
        <u val="none"/>
        <vertAlign val="baseline"/>
        <sz val="10"/>
        <color theme="1"/>
        <name val="Calibri"/>
        <scheme val="minor"/>
      </font>
      <numFmt numFmtId="3" formatCode="#,##0"/>
      <alignment horizontal="center" vertical="top" textRotation="0" wrapText="0" indent="0" justifyLastLine="0" shrinkToFit="0" readingOrder="0"/>
    </dxf>
    <dxf>
      <font>
        <b val="0"/>
        <i val="0"/>
        <strike val="0"/>
        <condense val="0"/>
        <extend val="0"/>
        <outline val="0"/>
        <shadow val="0"/>
        <u val="none"/>
        <vertAlign val="baseline"/>
        <sz val="10"/>
        <color auto="1"/>
        <name val="Calibri"/>
        <scheme val="minor"/>
      </font>
      <numFmt numFmtId="3" formatCode="#,##0"/>
      <fill>
        <patternFill patternType="solid">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solid">
          <fgColor indexed="64"/>
          <bgColor theme="0"/>
        </patternFill>
      </fill>
      <alignment horizontal="center" vertical="top" textRotation="0" wrapText="0" indent="0" justifyLastLine="0" shrinkToFit="0" readingOrder="0"/>
    </dxf>
    <dxf>
      <font>
        <strike val="0"/>
        <outline val="0"/>
        <shadow val="0"/>
        <u val="none"/>
        <vertAlign val="baseline"/>
        <sz val="10"/>
        <name val="Calibri"/>
        <scheme val="minor"/>
      </font>
      <fill>
        <patternFill patternType="solid">
          <fgColor indexed="64"/>
          <bgColor theme="0"/>
        </patternFill>
      </fill>
      <alignment horizontal="general" vertical="top" textRotation="0" indent="0" justifyLastLine="0" shrinkToFit="0" readingOrder="0"/>
    </dxf>
    <dxf>
      <font>
        <strike val="0"/>
        <outline val="0"/>
        <shadow val="0"/>
        <u val="none"/>
        <vertAlign val="baseline"/>
        <sz val="10"/>
        <name val="Calibri"/>
        <scheme val="minor"/>
      </font>
      <fill>
        <patternFill patternType="solid">
          <fgColor indexed="64"/>
          <bgColor theme="0"/>
        </patternFill>
      </fill>
      <alignment horizontal="general" vertical="top" textRotation="0" indent="0" justifyLastLine="0" shrinkToFit="0" readingOrder="0"/>
    </dxf>
    <dxf>
      <font>
        <strike val="0"/>
        <outline val="0"/>
        <shadow val="0"/>
        <u val="none"/>
        <vertAlign val="baseline"/>
        <sz val="10"/>
        <name val="Calibri"/>
        <scheme val="none"/>
      </font>
      <alignment horizontal="general" vertical="top" textRotation="0" indent="0" justifyLastLine="0" shrinkToFit="0" readingOrder="0"/>
    </dxf>
    <dxf>
      <font>
        <strike val="0"/>
        <outline val="0"/>
        <shadow val="0"/>
        <u val="none"/>
        <vertAlign val="baseline"/>
        <sz val="10"/>
        <name val="Calibri"/>
        <scheme val="minor"/>
      </font>
      <fill>
        <patternFill>
          <bgColor theme="3" tint="0.39997558519241921"/>
        </patternFill>
      </fill>
      <alignment horizontal="general" vertical="top" textRotation="0" wrapText="1" indent="0" justifyLastLine="0" shrinkToFit="0" readingOrder="0"/>
    </dxf>
  </dxfs>
  <tableStyles count="0" defaultTableStyle="TableStyleMedium2" defaultPivotStyle="PivotStyleLight16"/>
  <colors>
    <mruColors>
      <color rgb="FF0033CC"/>
      <color rgb="FF003399"/>
      <color rgb="FF33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a:latin typeface="Georgia" panose="02040502050405020303" pitchFamily="18" charset="0"/>
              </a:rPr>
              <a:t>Figure 1.1: SA employment in persons</a:t>
            </a:r>
          </a:p>
          <a:p>
            <a:pPr>
              <a:defRPr/>
            </a:pPr>
            <a:r>
              <a:rPr lang="en-US" sz="900">
                <a:latin typeface="Georgia" panose="02040502050405020303" pitchFamily="18" charset="0"/>
              </a:rPr>
              <a:t>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ID4096"/>
        </a:p>
      </c:txPr>
    </c:title>
    <c:autoTitleDeleted val="0"/>
    <c:plotArea>
      <c:layout/>
      <c:lineChart>
        <c:grouping val="standard"/>
        <c:varyColors val="0"/>
        <c:ser>
          <c:idx val="0"/>
          <c:order val="0"/>
          <c:tx>
            <c:strRef>
              <c:f>ANNUAL!$A$2</c:f>
              <c:strCache>
                <c:ptCount val="1"/>
                <c:pt idx="0">
                  <c:v>Employment SA (persons, Statistical Service)</c:v>
                </c:pt>
              </c:strCache>
            </c:strRef>
          </c:tx>
          <c:spPr>
            <a:ln w="28575" cap="rnd">
              <a:solidFill>
                <a:schemeClr val="accent1"/>
              </a:solidFill>
              <a:round/>
            </a:ln>
            <a:effectLst/>
          </c:spPr>
          <c:marker>
            <c:symbol val="none"/>
          </c:marker>
          <c:dLbls>
            <c:dLbl>
              <c:idx val="3"/>
              <c:layout>
                <c:manualLayout>
                  <c:x val="-1.0185067526415994E-16"/>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036-4090-BE42-44135A77A9E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ANNUAL!$E$1:$I$1</c:f>
              <c:numCache>
                <c:formatCode>General</c:formatCode>
                <c:ptCount val="5"/>
                <c:pt idx="0">
                  <c:v>2016</c:v>
                </c:pt>
                <c:pt idx="1">
                  <c:v>2017</c:v>
                </c:pt>
                <c:pt idx="2">
                  <c:v>2018</c:v>
                </c:pt>
                <c:pt idx="3">
                  <c:v>2019</c:v>
                </c:pt>
                <c:pt idx="4">
                  <c:v>2020</c:v>
                </c:pt>
              </c:numCache>
            </c:numRef>
          </c:cat>
          <c:val>
            <c:numRef>
              <c:f>ANNUAL!$E$2:$I$2</c:f>
              <c:numCache>
                <c:formatCode>General</c:formatCode>
                <c:ptCount val="5"/>
                <c:pt idx="0">
                  <c:v>3.2</c:v>
                </c:pt>
                <c:pt idx="1">
                  <c:v>3.5</c:v>
                </c:pt>
                <c:pt idx="2" formatCode="0.0">
                  <c:v>4</c:v>
                </c:pt>
                <c:pt idx="3">
                  <c:v>3.2</c:v>
                </c:pt>
                <c:pt idx="4">
                  <c:v>-0.4</c:v>
                </c:pt>
              </c:numCache>
            </c:numRef>
          </c:val>
          <c:smooth val="1"/>
          <c:extLst>
            <c:ext xmlns:c16="http://schemas.microsoft.com/office/drawing/2014/chart" uri="{C3380CC4-5D6E-409C-BE32-E72D297353CC}">
              <c16:uniqueId val="{00000001-A036-4090-BE42-44135A77A9E3}"/>
            </c:ext>
          </c:extLst>
        </c:ser>
        <c:dLbls>
          <c:showLegendKey val="0"/>
          <c:showVal val="0"/>
          <c:showCatName val="0"/>
          <c:showSerName val="0"/>
          <c:showPercent val="0"/>
          <c:showBubbleSize val="0"/>
        </c:dLbls>
        <c:smooth val="0"/>
        <c:axId val="434015016"/>
        <c:axId val="434009528"/>
      </c:lineChart>
      <c:catAx>
        <c:axId val="43401501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434009528"/>
        <c:crosses val="autoZero"/>
        <c:auto val="1"/>
        <c:lblAlgn val="ctr"/>
        <c:lblOffset val="100"/>
        <c:noMultiLvlLbl val="0"/>
      </c:catAx>
      <c:valAx>
        <c:axId val="434009528"/>
        <c:scaling>
          <c:orientation val="minMax"/>
        </c:scaling>
        <c:delete val="0"/>
        <c:axPos val="l"/>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43401501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LID4096"/>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a:latin typeface="Georgia" panose="02040502050405020303" pitchFamily="18" charset="0"/>
              </a:rPr>
              <a:t>Figure</a:t>
            </a:r>
            <a:r>
              <a:rPr lang="en-US" sz="900" baseline="0">
                <a:latin typeface="Georgia" panose="02040502050405020303" pitchFamily="18" charset="0"/>
              </a:rPr>
              <a:t> 2.2: Quarterly long term unemployment rate to labour force</a:t>
            </a:r>
            <a:endParaRPr lang="en-US" sz="900">
              <a:latin typeface="Georgia" panose="02040502050405020303" pitchFamily="18"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ID4096"/>
        </a:p>
      </c:txPr>
    </c:title>
    <c:autoTitleDeleted val="0"/>
    <c:plotArea>
      <c:layout>
        <c:manualLayout>
          <c:layoutTarget val="inner"/>
          <c:xMode val="edge"/>
          <c:yMode val="edge"/>
          <c:x val="0.12163298625415596"/>
          <c:y val="0.12054726368159203"/>
          <c:w val="0.85303598782660162"/>
          <c:h val="0.64174991185803265"/>
        </c:manualLayout>
      </c:layout>
      <c:lineChart>
        <c:grouping val="standard"/>
        <c:varyColors val="0"/>
        <c:ser>
          <c:idx val="0"/>
          <c:order val="0"/>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Georgia" panose="02040502050405020303" pitchFamily="18" charset="0"/>
                    <a:ea typeface="+mn-ea"/>
                    <a:cs typeface="+mn-cs"/>
                  </a:defRPr>
                </a:pPr>
                <a:endParaRPr lang="LID4096"/>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 Graphs '!$K$84:$AA$84</c:f>
              <c:strCache>
                <c:ptCount val="17"/>
                <c:pt idx="0">
                  <c:v>2016q4</c:v>
                </c:pt>
                <c:pt idx="1">
                  <c:v>2017q1</c:v>
                </c:pt>
                <c:pt idx="2">
                  <c:v>2017q2</c:v>
                </c:pt>
                <c:pt idx="3">
                  <c:v>2017q3</c:v>
                </c:pt>
                <c:pt idx="4">
                  <c:v>2017q4</c:v>
                </c:pt>
                <c:pt idx="5">
                  <c:v>2018q1</c:v>
                </c:pt>
                <c:pt idx="6">
                  <c:v>2018q2</c:v>
                </c:pt>
                <c:pt idx="7">
                  <c:v>2018q3</c:v>
                </c:pt>
                <c:pt idx="8">
                  <c:v>2018q4</c:v>
                </c:pt>
                <c:pt idx="9">
                  <c:v>2019q1</c:v>
                </c:pt>
                <c:pt idx="10">
                  <c:v>2019q2</c:v>
                </c:pt>
                <c:pt idx="11">
                  <c:v>2019q3</c:v>
                </c:pt>
                <c:pt idx="12">
                  <c:v>2019q4</c:v>
                </c:pt>
                <c:pt idx="13">
                  <c:v>2020q1</c:v>
                </c:pt>
                <c:pt idx="14">
                  <c:v>2020q2</c:v>
                </c:pt>
                <c:pt idx="15">
                  <c:v>2020q3</c:v>
                </c:pt>
                <c:pt idx="16">
                  <c:v>2020q4</c:v>
                </c:pt>
              </c:strCache>
            </c:strRef>
          </c:cat>
          <c:val>
            <c:numRef>
              <c:f>'Q Graphs '!$K$85:$AA$85</c:f>
              <c:numCache>
                <c:formatCode>General</c:formatCode>
                <c:ptCount val="17"/>
                <c:pt idx="0">
                  <c:v>5.8</c:v>
                </c:pt>
                <c:pt idx="1">
                  <c:v>5.3</c:v>
                </c:pt>
                <c:pt idx="2">
                  <c:v>4.9000000000000004</c:v>
                </c:pt>
                <c:pt idx="3">
                  <c:v>4.3</c:v>
                </c:pt>
                <c:pt idx="4">
                  <c:v>3.4</c:v>
                </c:pt>
                <c:pt idx="5">
                  <c:v>3.2</c:v>
                </c:pt>
                <c:pt idx="6">
                  <c:v>2.5</c:v>
                </c:pt>
                <c:pt idx="7">
                  <c:v>2.5</c:v>
                </c:pt>
                <c:pt idx="8">
                  <c:v>2.4</c:v>
                </c:pt>
                <c:pt idx="9">
                  <c:v>2.2000000000000002</c:v>
                </c:pt>
                <c:pt idx="10">
                  <c:v>2.1</c:v>
                </c:pt>
                <c:pt idx="11">
                  <c:v>2.1</c:v>
                </c:pt>
                <c:pt idx="12">
                  <c:v>1.9</c:v>
                </c:pt>
                <c:pt idx="13">
                  <c:v>2.1</c:v>
                </c:pt>
                <c:pt idx="14">
                  <c:v>1.8</c:v>
                </c:pt>
                <c:pt idx="15">
                  <c:v>2.2000000000000002</c:v>
                </c:pt>
                <c:pt idx="16" formatCode="0.0">
                  <c:v>2.3915755501522686</c:v>
                </c:pt>
              </c:numCache>
            </c:numRef>
          </c:val>
          <c:smooth val="1"/>
          <c:extLst>
            <c:ext xmlns:c16="http://schemas.microsoft.com/office/drawing/2014/chart" uri="{C3380CC4-5D6E-409C-BE32-E72D297353CC}">
              <c16:uniqueId val="{00000000-23DD-41A5-81CE-D36127160726}"/>
            </c:ext>
          </c:extLst>
        </c:ser>
        <c:dLbls>
          <c:showLegendKey val="0"/>
          <c:showVal val="0"/>
          <c:showCatName val="0"/>
          <c:showSerName val="0"/>
          <c:showPercent val="0"/>
          <c:showBubbleSize val="0"/>
        </c:dLbls>
        <c:smooth val="0"/>
        <c:axId val="434022072"/>
        <c:axId val="434026384"/>
      </c:lineChart>
      <c:catAx>
        <c:axId val="43402207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0"/>
          <a:lstStyle/>
          <a:p>
            <a:pPr>
              <a:defRPr sz="900" b="0" i="0" u="none" strike="noStrike" kern="1200" baseline="0">
                <a:solidFill>
                  <a:schemeClr val="tx1">
                    <a:lumMod val="65000"/>
                    <a:lumOff val="35000"/>
                  </a:schemeClr>
                </a:solidFill>
                <a:latin typeface="+mn-lt"/>
                <a:ea typeface="+mn-ea"/>
                <a:cs typeface="+mn-cs"/>
              </a:defRPr>
            </a:pPr>
            <a:endParaRPr lang="LID4096"/>
          </a:p>
        </c:txPr>
        <c:crossAx val="434026384"/>
        <c:crosses val="autoZero"/>
        <c:auto val="1"/>
        <c:lblAlgn val="ctr"/>
        <c:lblOffset val="100"/>
        <c:noMultiLvlLbl val="0"/>
      </c:catAx>
      <c:valAx>
        <c:axId val="43402638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a:p>
                <a:pPr>
                  <a:defRPr/>
                </a:pP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ID4096"/>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4340220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LID4096"/>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a:latin typeface="Georgia" panose="02040502050405020303" pitchFamily="18" charset="0"/>
              </a:rPr>
              <a:t>Figure 1.2: Employment SA (hours worked, Statistical Service)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ID4096"/>
        </a:p>
      </c:txPr>
    </c:title>
    <c:autoTitleDeleted val="0"/>
    <c:plotArea>
      <c:layout>
        <c:manualLayout>
          <c:layoutTarget val="inner"/>
          <c:xMode val="edge"/>
          <c:yMode val="edge"/>
          <c:x val="6.1567147856517936E-2"/>
          <c:y val="0.12580335731414868"/>
          <c:w val="0.90787729658792649"/>
          <c:h val="0.74374931550822332"/>
        </c:manualLayout>
      </c:layout>
      <c:lineChart>
        <c:grouping val="standard"/>
        <c:varyColors val="0"/>
        <c:ser>
          <c:idx val="1"/>
          <c:order val="0"/>
          <c:tx>
            <c:strRef>
              <c:f>ANNUAL!$A$3</c:f>
              <c:strCache>
                <c:ptCount val="1"/>
                <c:pt idx="0">
                  <c:v>Employment SA (hours worked, Statistical Service)</c:v>
                </c:pt>
              </c:strCache>
            </c:strRef>
          </c:tx>
          <c:spPr>
            <a:ln w="28575" cap="rnd">
              <a:solidFill>
                <a:schemeClr val="accent2"/>
              </a:solidFill>
              <a:round/>
            </a:ln>
            <a:effectLst/>
          </c:spPr>
          <c:marker>
            <c:symbol val="none"/>
          </c:marker>
          <c:dLbls>
            <c:dLbl>
              <c:idx val="1"/>
              <c:layout>
                <c:manualLayout>
                  <c:x val="1.1111111111111162E-2"/>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D5B-4969-AA28-551C20EAACD3}"/>
                </c:ext>
              </c:extLst>
            </c:dLbl>
            <c:dLbl>
              <c:idx val="3"/>
              <c:layout>
                <c:manualLayout>
                  <c:x val="-1.6666666666666767E-2"/>
                  <c:y val="-3.240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F32-464D-82D7-E6EBF3AAAAAA}"/>
                </c:ext>
              </c:extLst>
            </c:dLbl>
            <c:dLbl>
              <c:idx val="4"/>
              <c:layout>
                <c:manualLayout>
                  <c:x val="-2.777777777777788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F32-464D-82D7-E6EBF3AAAAA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ANNUAL!$E$1:$I$1</c:f>
              <c:numCache>
                <c:formatCode>General</c:formatCode>
                <c:ptCount val="5"/>
                <c:pt idx="0">
                  <c:v>2016</c:v>
                </c:pt>
                <c:pt idx="1">
                  <c:v>2017</c:v>
                </c:pt>
                <c:pt idx="2">
                  <c:v>2018</c:v>
                </c:pt>
                <c:pt idx="3">
                  <c:v>2019</c:v>
                </c:pt>
                <c:pt idx="4">
                  <c:v>2020</c:v>
                </c:pt>
              </c:numCache>
            </c:numRef>
          </c:cat>
          <c:val>
            <c:numRef>
              <c:f>ANNUAL!$E$3:$I$3</c:f>
              <c:numCache>
                <c:formatCode>General</c:formatCode>
                <c:ptCount val="5"/>
                <c:pt idx="0">
                  <c:v>3.1</c:v>
                </c:pt>
                <c:pt idx="1">
                  <c:v>3.4</c:v>
                </c:pt>
                <c:pt idx="2">
                  <c:v>3.7</c:v>
                </c:pt>
                <c:pt idx="3">
                  <c:v>2.9</c:v>
                </c:pt>
                <c:pt idx="4">
                  <c:v>-6.1</c:v>
                </c:pt>
              </c:numCache>
            </c:numRef>
          </c:val>
          <c:smooth val="1"/>
          <c:extLst>
            <c:ext xmlns:c16="http://schemas.microsoft.com/office/drawing/2014/chart" uri="{C3380CC4-5D6E-409C-BE32-E72D297353CC}">
              <c16:uniqueId val="{00000001-9D5B-4969-AA28-551C20EAACD3}"/>
            </c:ext>
          </c:extLst>
        </c:ser>
        <c:dLbls>
          <c:showLegendKey val="0"/>
          <c:showVal val="0"/>
          <c:showCatName val="0"/>
          <c:showSerName val="0"/>
          <c:showPercent val="0"/>
          <c:showBubbleSize val="0"/>
        </c:dLbls>
        <c:smooth val="0"/>
        <c:axId val="434009136"/>
        <c:axId val="434008744"/>
      </c:lineChart>
      <c:catAx>
        <c:axId val="434009136"/>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434008744"/>
        <c:crosses val="autoZero"/>
        <c:auto val="1"/>
        <c:lblAlgn val="ctr"/>
        <c:lblOffset val="100"/>
        <c:noMultiLvlLbl val="0"/>
      </c:catAx>
      <c:valAx>
        <c:axId val="434008744"/>
        <c:scaling>
          <c:orientation val="minMax"/>
        </c:scaling>
        <c:delete val="0"/>
        <c:axPos val="l"/>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43400913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LID4096"/>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a:latin typeface="Georgia" panose="02040502050405020303" pitchFamily="18" charset="0"/>
              </a:rPr>
              <a:t>Figure 1.3: Employment by nationality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ID4096"/>
        </a:p>
      </c:txPr>
    </c:title>
    <c:autoTitleDeleted val="0"/>
    <c:plotArea>
      <c:layout>
        <c:manualLayout>
          <c:layoutTarget val="inner"/>
          <c:xMode val="edge"/>
          <c:yMode val="edge"/>
          <c:x val="7.4802534448818903E-2"/>
          <c:y val="0.12580335731414868"/>
          <c:w val="0.9017599655511811"/>
          <c:h val="0.63403651881644296"/>
        </c:manualLayout>
      </c:layout>
      <c:lineChart>
        <c:grouping val="standard"/>
        <c:varyColors val="0"/>
        <c:ser>
          <c:idx val="0"/>
          <c:order val="0"/>
          <c:tx>
            <c:strRef>
              <c:f>ANNUAL!$A$6</c:f>
              <c:strCache>
                <c:ptCount val="1"/>
                <c:pt idx="0">
                  <c:v>Cypriots</c:v>
                </c:pt>
              </c:strCache>
            </c:strRef>
          </c:tx>
          <c:spPr>
            <a:ln w="38100" cap="rnd">
              <a:solidFill>
                <a:schemeClr val="tx1"/>
              </a:solidFill>
              <a:round/>
            </a:ln>
            <a:effectLst/>
          </c:spPr>
          <c:marker>
            <c:symbol val="none"/>
          </c:marker>
          <c:dLbls>
            <c:dLbl>
              <c:idx val="4"/>
              <c:layout>
                <c:manualLayout>
                  <c:x val="-3.9430664916885391E-2"/>
                  <c:y val="-2.07987022455526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288-46AD-97A8-B68EA972EFF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ANNUAL!$E$5:$I$5</c:f>
              <c:numCache>
                <c:formatCode>General</c:formatCode>
                <c:ptCount val="5"/>
                <c:pt idx="0">
                  <c:v>2016</c:v>
                </c:pt>
                <c:pt idx="1">
                  <c:v>2017</c:v>
                </c:pt>
                <c:pt idx="2">
                  <c:v>2018</c:v>
                </c:pt>
                <c:pt idx="3">
                  <c:v>2019</c:v>
                </c:pt>
                <c:pt idx="4">
                  <c:v>2020</c:v>
                </c:pt>
              </c:numCache>
            </c:numRef>
          </c:cat>
          <c:val>
            <c:numRef>
              <c:f>ANNUAL!$E$6:$I$6</c:f>
              <c:numCache>
                <c:formatCode>General</c:formatCode>
                <c:ptCount val="5"/>
                <c:pt idx="0">
                  <c:v>1.2</c:v>
                </c:pt>
                <c:pt idx="1">
                  <c:v>0.9</c:v>
                </c:pt>
                <c:pt idx="2" formatCode="0.0">
                  <c:v>1</c:v>
                </c:pt>
                <c:pt idx="3">
                  <c:v>1.8</c:v>
                </c:pt>
                <c:pt idx="4">
                  <c:v>-2.2000000000000002</c:v>
                </c:pt>
              </c:numCache>
            </c:numRef>
          </c:val>
          <c:smooth val="1"/>
          <c:extLst>
            <c:ext xmlns:c16="http://schemas.microsoft.com/office/drawing/2014/chart" uri="{C3380CC4-5D6E-409C-BE32-E72D297353CC}">
              <c16:uniqueId val="{00000000-9C62-4046-8A34-4497F5089742}"/>
            </c:ext>
          </c:extLst>
        </c:ser>
        <c:ser>
          <c:idx val="1"/>
          <c:order val="1"/>
          <c:tx>
            <c:strRef>
              <c:f>ANNUAL!$A$7</c:f>
              <c:strCache>
                <c:ptCount val="1"/>
                <c:pt idx="0">
                  <c:v>European</c:v>
                </c:pt>
              </c:strCache>
            </c:strRef>
          </c:tx>
          <c:spPr>
            <a:ln w="28575" cap="rnd">
              <a:solidFill>
                <a:schemeClr val="accent2"/>
              </a:solidFill>
              <a:prstDash val="sysDash"/>
              <a:round/>
            </a:ln>
            <a:effectLst/>
          </c:spPr>
          <c:marker>
            <c:symbol val="none"/>
          </c:marker>
          <c:dLbls>
            <c:dLbl>
              <c:idx val="4"/>
              <c:layout>
                <c:manualLayout>
                  <c:x val="-7.2763998250218828E-2"/>
                  <c:y val="6.9790755322251385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288-46AD-97A8-B68EA972EFF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ANNUAL!$E$5:$I$5</c:f>
              <c:numCache>
                <c:formatCode>General</c:formatCode>
                <c:ptCount val="5"/>
                <c:pt idx="0">
                  <c:v>2016</c:v>
                </c:pt>
                <c:pt idx="1">
                  <c:v>2017</c:v>
                </c:pt>
                <c:pt idx="2">
                  <c:v>2018</c:v>
                </c:pt>
                <c:pt idx="3">
                  <c:v>2019</c:v>
                </c:pt>
                <c:pt idx="4">
                  <c:v>2020</c:v>
                </c:pt>
              </c:numCache>
            </c:numRef>
          </c:cat>
          <c:val>
            <c:numRef>
              <c:f>ANNUAL!$E$7:$I$7</c:f>
              <c:numCache>
                <c:formatCode>General</c:formatCode>
                <c:ptCount val="5"/>
                <c:pt idx="0">
                  <c:v>3.6</c:v>
                </c:pt>
                <c:pt idx="1">
                  <c:v>-2.5</c:v>
                </c:pt>
                <c:pt idx="2" formatCode="0.0">
                  <c:v>2.8</c:v>
                </c:pt>
                <c:pt idx="3">
                  <c:v>13.6</c:v>
                </c:pt>
                <c:pt idx="4">
                  <c:v>-1.4</c:v>
                </c:pt>
              </c:numCache>
            </c:numRef>
          </c:val>
          <c:smooth val="1"/>
          <c:extLst>
            <c:ext xmlns:c16="http://schemas.microsoft.com/office/drawing/2014/chart" uri="{C3380CC4-5D6E-409C-BE32-E72D297353CC}">
              <c16:uniqueId val="{00000001-9C62-4046-8A34-4497F5089742}"/>
            </c:ext>
          </c:extLst>
        </c:ser>
        <c:ser>
          <c:idx val="2"/>
          <c:order val="2"/>
          <c:tx>
            <c:strRef>
              <c:f>ANNUAL!$A$8</c:f>
              <c:strCache>
                <c:ptCount val="1"/>
                <c:pt idx="0">
                  <c:v>Third countries</c:v>
                </c:pt>
              </c:strCache>
            </c:strRef>
          </c:tx>
          <c:spPr>
            <a:ln w="28575" cap="rnd">
              <a:solidFill>
                <a:schemeClr val="accent3"/>
              </a:solidFill>
              <a:round/>
            </a:ln>
            <a:effectLst/>
          </c:spPr>
          <c:marker>
            <c:symbol val="none"/>
          </c:marker>
          <c:dLbls>
            <c:dLbl>
              <c:idx val="4"/>
              <c:layout>
                <c:manualLayout>
                  <c:x val="-6.1652887139107507E-2"/>
                  <c:y val="-2.2801837270341632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288-46AD-97A8-B68EA972EFF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ANNUAL!$E$5:$I$5</c:f>
              <c:numCache>
                <c:formatCode>General</c:formatCode>
                <c:ptCount val="5"/>
                <c:pt idx="0">
                  <c:v>2016</c:v>
                </c:pt>
                <c:pt idx="1">
                  <c:v>2017</c:v>
                </c:pt>
                <c:pt idx="2">
                  <c:v>2018</c:v>
                </c:pt>
                <c:pt idx="3">
                  <c:v>2019</c:v>
                </c:pt>
                <c:pt idx="4">
                  <c:v>2020</c:v>
                </c:pt>
              </c:numCache>
            </c:numRef>
          </c:cat>
          <c:val>
            <c:numRef>
              <c:f>ANNUAL!$E$8:$I$8</c:f>
              <c:numCache>
                <c:formatCode>General</c:formatCode>
                <c:ptCount val="5"/>
                <c:pt idx="0">
                  <c:v>-5.0999999999999996</c:v>
                </c:pt>
                <c:pt idx="1">
                  <c:v>4.2</c:v>
                </c:pt>
                <c:pt idx="2" formatCode="0.0">
                  <c:v>0.5</c:v>
                </c:pt>
                <c:pt idx="3">
                  <c:v>18.100000000000001</c:v>
                </c:pt>
                <c:pt idx="4">
                  <c:v>25.2</c:v>
                </c:pt>
              </c:numCache>
            </c:numRef>
          </c:val>
          <c:smooth val="1"/>
          <c:extLst>
            <c:ext xmlns:c16="http://schemas.microsoft.com/office/drawing/2014/chart" uri="{C3380CC4-5D6E-409C-BE32-E72D297353CC}">
              <c16:uniqueId val="{00000002-9C62-4046-8A34-4497F5089742}"/>
            </c:ext>
          </c:extLst>
        </c:ser>
        <c:dLbls>
          <c:dLblPos val="t"/>
          <c:showLegendKey val="0"/>
          <c:showVal val="1"/>
          <c:showCatName val="0"/>
          <c:showSerName val="0"/>
          <c:showPercent val="0"/>
          <c:showBubbleSize val="0"/>
        </c:dLbls>
        <c:smooth val="0"/>
        <c:axId val="434004824"/>
        <c:axId val="434007568"/>
      </c:lineChart>
      <c:catAx>
        <c:axId val="434004824"/>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434007568"/>
        <c:crosses val="autoZero"/>
        <c:auto val="1"/>
        <c:lblAlgn val="ctr"/>
        <c:lblOffset val="100"/>
        <c:noMultiLvlLbl val="0"/>
      </c:catAx>
      <c:valAx>
        <c:axId val="434007568"/>
        <c:scaling>
          <c:orientation val="minMax"/>
        </c:scaling>
        <c:delete val="0"/>
        <c:axPos val="l"/>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4340048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legend>
    <c:plotVisOnly val="1"/>
    <c:dispBlanksAs val="gap"/>
    <c:showDLblsOverMax val="0"/>
  </c:chart>
  <c:spPr>
    <a:solidFill>
      <a:schemeClr val="bg1"/>
    </a:solidFill>
    <a:ln w="9525" cap="flat" cmpd="sng" algn="ctr">
      <a:noFill/>
      <a:round/>
    </a:ln>
    <a:effectLst/>
  </c:spPr>
  <c:txPr>
    <a:bodyPr/>
    <a:lstStyle/>
    <a:p>
      <a:pPr>
        <a:defRPr/>
      </a:pPr>
      <a:endParaRPr lang="LID4096"/>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a:latin typeface="Georgia" panose="02040502050405020303" pitchFamily="18" charset="0"/>
              </a:rPr>
              <a:t>Figure 2.2 Unemployed &gt;12 months/labour force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ID4096"/>
        </a:p>
      </c:txPr>
    </c:title>
    <c:autoTitleDeleted val="0"/>
    <c:plotArea>
      <c:layout/>
      <c:lineChart>
        <c:grouping val="standard"/>
        <c:varyColors val="0"/>
        <c:ser>
          <c:idx val="2"/>
          <c:order val="0"/>
          <c:tx>
            <c:strRef>
              <c:f>ANNUAL!$A$12</c:f>
              <c:strCache>
                <c:ptCount val="1"/>
                <c:pt idx="0">
                  <c:v>&gt;12 months/labour force</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ANNUAL!$E$9:$I$9</c:f>
              <c:numCache>
                <c:formatCode>General</c:formatCode>
                <c:ptCount val="5"/>
                <c:pt idx="0">
                  <c:v>2016</c:v>
                </c:pt>
                <c:pt idx="1">
                  <c:v>2017</c:v>
                </c:pt>
                <c:pt idx="2">
                  <c:v>2018</c:v>
                </c:pt>
                <c:pt idx="3">
                  <c:v>2019</c:v>
                </c:pt>
                <c:pt idx="4">
                  <c:v>2020</c:v>
                </c:pt>
              </c:numCache>
            </c:numRef>
          </c:cat>
          <c:val>
            <c:numRef>
              <c:f>ANNUAL!$E$12:$I$12</c:f>
              <c:numCache>
                <c:formatCode>General</c:formatCode>
                <c:ptCount val="5"/>
                <c:pt idx="0">
                  <c:v>5.7</c:v>
                </c:pt>
                <c:pt idx="1">
                  <c:v>4.5</c:v>
                </c:pt>
                <c:pt idx="2">
                  <c:v>2.7</c:v>
                </c:pt>
                <c:pt idx="3">
                  <c:v>2.1</c:v>
                </c:pt>
                <c:pt idx="4">
                  <c:v>2.4</c:v>
                </c:pt>
              </c:numCache>
            </c:numRef>
          </c:val>
          <c:smooth val="1"/>
          <c:extLst>
            <c:ext xmlns:c16="http://schemas.microsoft.com/office/drawing/2014/chart" uri="{C3380CC4-5D6E-409C-BE32-E72D297353CC}">
              <c16:uniqueId val="{00000000-084A-4B58-A176-891DEBEED7F5}"/>
            </c:ext>
          </c:extLst>
        </c:ser>
        <c:dLbls>
          <c:showLegendKey val="0"/>
          <c:showVal val="0"/>
          <c:showCatName val="0"/>
          <c:showSerName val="0"/>
          <c:showPercent val="0"/>
          <c:showBubbleSize val="0"/>
        </c:dLbls>
        <c:smooth val="0"/>
        <c:axId val="434005608"/>
        <c:axId val="434006000"/>
      </c:lineChart>
      <c:catAx>
        <c:axId val="43400560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434006000"/>
        <c:crosses val="autoZero"/>
        <c:auto val="1"/>
        <c:lblAlgn val="ctr"/>
        <c:lblOffset val="100"/>
        <c:noMultiLvlLbl val="0"/>
      </c:catAx>
      <c:valAx>
        <c:axId val="434006000"/>
        <c:scaling>
          <c:orientation val="minMax"/>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a:p>
                <a:pPr>
                  <a:defRPr/>
                </a:pPr>
                <a:endParaRPr lang="en-US"/>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ID4096"/>
            </a:p>
          </c:txPr>
        </c:title>
        <c:numFmt formatCode="General"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434005608"/>
        <c:crosses val="autoZero"/>
        <c:crossBetween val="between"/>
        <c:majorUnit val="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LID4096"/>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900">
                <a:latin typeface="Georgia" panose="02040502050405020303" pitchFamily="18" charset="0"/>
              </a:rPr>
              <a:t>Figure 2.1 :Unemployment rate </a:t>
            </a:r>
            <a:r>
              <a:rPr lang="el-GR" sz="900">
                <a:latin typeface="Georgia" panose="02040502050405020303" pitchFamily="18" charset="0"/>
              </a:rPr>
              <a:t>&amp; </a:t>
            </a:r>
            <a:r>
              <a:rPr lang="en-US" sz="900">
                <a:latin typeface="Georgia" panose="02040502050405020303" pitchFamily="18" charset="0"/>
              </a:rPr>
              <a:t>vacancy</a:t>
            </a:r>
            <a:r>
              <a:rPr lang="en-US" sz="900" baseline="0">
                <a:latin typeface="Georgia" panose="02040502050405020303" pitchFamily="18" charset="0"/>
              </a:rPr>
              <a:t> rate</a:t>
            </a:r>
            <a:endParaRPr lang="en-US" sz="900">
              <a:latin typeface="Georgia" panose="02040502050405020303" pitchFamily="18"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LID4096"/>
        </a:p>
      </c:txPr>
    </c:title>
    <c:autoTitleDeleted val="0"/>
    <c:plotArea>
      <c:layout/>
      <c:scatterChart>
        <c:scatterStyle val="lineMarker"/>
        <c:varyColors val="0"/>
        <c:ser>
          <c:idx val="0"/>
          <c:order val="0"/>
          <c:tx>
            <c:strRef>
              <c:f>ANNUAL!$A$11</c:f>
              <c:strCache>
                <c:ptCount val="1"/>
                <c:pt idx="0">
                  <c:v>Unemployment rate (Eurostat)</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dLbls>
            <c:dLbl>
              <c:idx val="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LID4096"/>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0-EC01-4D1E-B798-6D4563310E64}"/>
                </c:ext>
              </c:extLst>
            </c:dLbl>
            <c:dLbl>
              <c:idx val="1"/>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LID4096"/>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1-EC01-4D1E-B798-6D4563310E64}"/>
                </c:ext>
              </c:extLst>
            </c:dLbl>
            <c:dLbl>
              <c:idx val="2"/>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LID4096"/>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2-EC01-4D1E-B798-6D4563310E64}"/>
                </c:ext>
              </c:extLst>
            </c:dLbl>
            <c:dLbl>
              <c:idx val="3"/>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LID4096"/>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3-EC01-4D1E-B798-6D4563310E64}"/>
                </c:ext>
              </c:extLst>
            </c:dLbl>
            <c:dLbl>
              <c:idx val="4"/>
              <c:layout>
                <c:manualLayout>
                  <c:x val="-8.3333333333334356E-3"/>
                  <c:y val="5.5555555555555552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C01-4D1E-B798-6D4563310E6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ANNUAL!$E$10:$I$10</c:f>
              <c:numCache>
                <c:formatCode>General</c:formatCode>
                <c:ptCount val="5"/>
                <c:pt idx="0">
                  <c:v>1.2</c:v>
                </c:pt>
                <c:pt idx="1">
                  <c:v>1.1000000000000001</c:v>
                </c:pt>
                <c:pt idx="2">
                  <c:v>1.5</c:v>
                </c:pt>
                <c:pt idx="3">
                  <c:v>1.9</c:v>
                </c:pt>
                <c:pt idx="4">
                  <c:v>1.6</c:v>
                </c:pt>
              </c:numCache>
            </c:numRef>
          </c:xVal>
          <c:yVal>
            <c:numRef>
              <c:f>ANNUAL!$E$11:$I$11</c:f>
              <c:numCache>
                <c:formatCode>General</c:formatCode>
                <c:ptCount val="5"/>
                <c:pt idx="0">
                  <c:v>13</c:v>
                </c:pt>
                <c:pt idx="1">
                  <c:v>11</c:v>
                </c:pt>
                <c:pt idx="2">
                  <c:v>8.4</c:v>
                </c:pt>
                <c:pt idx="3">
                  <c:v>7.1</c:v>
                </c:pt>
                <c:pt idx="4">
                  <c:v>7.6</c:v>
                </c:pt>
              </c:numCache>
            </c:numRef>
          </c:yVal>
          <c:smooth val="0"/>
          <c:extLst>
            <c:ext xmlns:c16="http://schemas.microsoft.com/office/drawing/2014/chart" uri="{C3380CC4-5D6E-409C-BE32-E72D297353CC}">
              <c16:uniqueId val="{00000005-EC01-4D1E-B798-6D4563310E64}"/>
            </c:ext>
          </c:extLst>
        </c:ser>
        <c:dLbls>
          <c:showLegendKey val="0"/>
          <c:showVal val="0"/>
          <c:showCatName val="0"/>
          <c:showSerName val="0"/>
          <c:showPercent val="0"/>
          <c:showBubbleSize val="0"/>
        </c:dLbls>
        <c:axId val="434007176"/>
        <c:axId val="434007960"/>
      </c:scatterChart>
      <c:valAx>
        <c:axId val="4340071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ID4096"/>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434007960"/>
        <c:crosses val="autoZero"/>
        <c:crossBetween val="midCat"/>
        <c:majorUnit val="0.5"/>
      </c:valAx>
      <c:valAx>
        <c:axId val="434007960"/>
        <c:scaling>
          <c:orientation val="minMax"/>
          <c:max val="16"/>
          <c:min val="0"/>
        </c:scaling>
        <c:delete val="0"/>
        <c:axPos val="l"/>
        <c:title>
          <c:tx>
            <c:rich>
              <a:bodyPr rot="0" spcFirstLastPara="1" vertOverflow="ellipsis" wrap="square" anchor="ctr" anchorCtr="0"/>
              <a:lstStyle/>
              <a:p>
                <a:pPr>
                  <a:defRPr sz="1000" b="0" i="0" u="none" strike="noStrike" kern="1200" baseline="0">
                    <a:solidFill>
                      <a:schemeClr val="tx1">
                        <a:lumMod val="65000"/>
                        <a:lumOff val="35000"/>
                      </a:schemeClr>
                    </a:solidFill>
                    <a:latin typeface="+mn-lt"/>
                    <a:ea typeface="+mn-ea"/>
                    <a:cs typeface="+mn-cs"/>
                  </a:defRPr>
                </a:pPr>
                <a:r>
                  <a:rPr lang="en-US"/>
                  <a:t>u%</a:t>
                </a:r>
              </a:p>
            </c:rich>
          </c:tx>
          <c:overlay val="0"/>
          <c:spPr>
            <a:noFill/>
            <a:ln>
              <a:noFill/>
            </a:ln>
            <a:effectLst/>
          </c:spPr>
          <c:txPr>
            <a:bodyPr rot="0" spcFirstLastPara="1" vertOverflow="ellipsis" wrap="square" anchor="ctr" anchorCtr="0"/>
            <a:lstStyle/>
            <a:p>
              <a:pPr>
                <a:defRPr sz="1000" b="0" i="0" u="none" strike="noStrike" kern="1200" baseline="0">
                  <a:solidFill>
                    <a:schemeClr val="tx1">
                      <a:lumMod val="65000"/>
                      <a:lumOff val="35000"/>
                    </a:schemeClr>
                  </a:solidFill>
                  <a:latin typeface="+mn-lt"/>
                  <a:ea typeface="+mn-ea"/>
                  <a:cs typeface="+mn-cs"/>
                </a:defRPr>
              </a:pPr>
              <a:endParaRPr lang="LID4096"/>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434007176"/>
        <c:crosses val="autoZero"/>
        <c:crossBetween val="midCat"/>
        <c:majorUnit val="3"/>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LID4096"/>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0"/>
          <a:lstStyle/>
          <a:p>
            <a:pPr algn="l">
              <a:defRPr sz="800" b="0" i="0" u="none" strike="noStrike" kern="1200" spc="0" baseline="0">
                <a:solidFill>
                  <a:schemeClr val="tx1">
                    <a:lumMod val="65000"/>
                    <a:lumOff val="35000"/>
                  </a:schemeClr>
                </a:solidFill>
                <a:latin typeface="+mn-lt"/>
                <a:ea typeface="+mn-ea"/>
                <a:cs typeface="+mn-cs"/>
              </a:defRPr>
            </a:pPr>
            <a:r>
              <a:rPr lang="en-US" sz="800">
                <a:latin typeface="Georgia" panose="02040502050405020303" pitchFamily="18" charset="0"/>
              </a:rPr>
              <a:t>Figure 1.3 : Quarterly employment</a:t>
            </a:r>
            <a:r>
              <a:rPr lang="en-US" sz="800" baseline="0">
                <a:latin typeface="Georgia" panose="02040502050405020303" pitchFamily="18" charset="0"/>
              </a:rPr>
              <a:t> by nationality</a:t>
            </a:r>
            <a:endParaRPr lang="en-US" sz="800">
              <a:latin typeface="Georgia" panose="02040502050405020303" pitchFamily="18" charset="0"/>
            </a:endParaRPr>
          </a:p>
        </c:rich>
      </c:tx>
      <c:overlay val="0"/>
      <c:spPr>
        <a:noFill/>
        <a:ln>
          <a:noFill/>
        </a:ln>
        <a:effectLst/>
      </c:spPr>
      <c:txPr>
        <a:bodyPr rot="0" spcFirstLastPara="1" vertOverflow="ellipsis" vert="horz" wrap="square" anchor="t" anchorCtr="0"/>
        <a:lstStyle/>
        <a:p>
          <a:pPr algn="l">
            <a:defRPr sz="800" b="0" i="0" u="none" strike="noStrike" kern="1200" spc="0" baseline="0">
              <a:solidFill>
                <a:schemeClr val="tx1">
                  <a:lumMod val="65000"/>
                  <a:lumOff val="35000"/>
                </a:schemeClr>
              </a:solidFill>
              <a:latin typeface="+mn-lt"/>
              <a:ea typeface="+mn-ea"/>
              <a:cs typeface="+mn-cs"/>
            </a:defRPr>
          </a:pPr>
          <a:endParaRPr lang="LID4096"/>
        </a:p>
      </c:txPr>
    </c:title>
    <c:autoTitleDeleted val="0"/>
    <c:plotArea>
      <c:layout>
        <c:manualLayout>
          <c:layoutTarget val="inner"/>
          <c:xMode val="edge"/>
          <c:yMode val="edge"/>
          <c:x val="6.2112297658071712E-2"/>
          <c:y val="0.21460296594184017"/>
          <c:w val="0.91057314724071503"/>
          <c:h val="0.59242840863569013"/>
        </c:manualLayout>
      </c:layout>
      <c:lineChart>
        <c:grouping val="standard"/>
        <c:varyColors val="0"/>
        <c:ser>
          <c:idx val="1"/>
          <c:order val="1"/>
          <c:tx>
            <c:strRef>
              <c:f>'Q Graphs '!$A$41</c:f>
              <c:strCache>
                <c:ptCount val="1"/>
                <c:pt idx="0">
                  <c:v>European</c:v>
                </c:pt>
              </c:strCache>
            </c:strRef>
          </c:tx>
          <c:spPr>
            <a:ln w="12700" cap="rnd">
              <a:solidFill>
                <a:schemeClr val="accent2"/>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D120-4C91-97B3-300DA47C4DA9}"/>
                </c:ext>
              </c:extLst>
            </c:dLbl>
            <c:dLbl>
              <c:idx val="1"/>
              <c:delete val="1"/>
              <c:extLst>
                <c:ext xmlns:c15="http://schemas.microsoft.com/office/drawing/2012/chart" uri="{CE6537A1-D6FC-4f65-9D91-7224C49458BB}"/>
                <c:ext xmlns:c16="http://schemas.microsoft.com/office/drawing/2014/chart" uri="{C3380CC4-5D6E-409C-BE32-E72D297353CC}">
                  <c16:uniqueId val="{00000001-D120-4C91-97B3-300DA47C4DA9}"/>
                </c:ext>
              </c:extLst>
            </c:dLbl>
            <c:dLbl>
              <c:idx val="2"/>
              <c:delete val="1"/>
              <c:extLst>
                <c:ext xmlns:c15="http://schemas.microsoft.com/office/drawing/2012/chart" uri="{CE6537A1-D6FC-4f65-9D91-7224C49458BB}"/>
                <c:ext xmlns:c16="http://schemas.microsoft.com/office/drawing/2014/chart" uri="{C3380CC4-5D6E-409C-BE32-E72D297353CC}">
                  <c16:uniqueId val="{00000002-D120-4C91-97B3-300DA47C4DA9}"/>
                </c:ext>
              </c:extLst>
            </c:dLbl>
            <c:dLbl>
              <c:idx val="3"/>
              <c:delete val="1"/>
              <c:extLst>
                <c:ext xmlns:c15="http://schemas.microsoft.com/office/drawing/2012/chart" uri="{CE6537A1-D6FC-4f65-9D91-7224C49458BB}"/>
                <c:ext xmlns:c16="http://schemas.microsoft.com/office/drawing/2014/chart" uri="{C3380CC4-5D6E-409C-BE32-E72D297353CC}">
                  <c16:uniqueId val="{00000003-D120-4C91-97B3-300DA47C4DA9}"/>
                </c:ext>
              </c:extLst>
            </c:dLbl>
            <c:dLbl>
              <c:idx val="4"/>
              <c:delete val="1"/>
              <c:extLst>
                <c:ext xmlns:c15="http://schemas.microsoft.com/office/drawing/2012/chart" uri="{CE6537A1-D6FC-4f65-9D91-7224C49458BB}"/>
                <c:ext xmlns:c16="http://schemas.microsoft.com/office/drawing/2014/chart" uri="{C3380CC4-5D6E-409C-BE32-E72D297353CC}">
                  <c16:uniqueId val="{00000004-D120-4C91-97B3-300DA47C4DA9}"/>
                </c:ext>
              </c:extLst>
            </c:dLbl>
            <c:dLbl>
              <c:idx val="5"/>
              <c:delete val="1"/>
              <c:extLst>
                <c:ext xmlns:c15="http://schemas.microsoft.com/office/drawing/2012/chart" uri="{CE6537A1-D6FC-4f65-9D91-7224C49458BB}"/>
                <c:ext xmlns:c16="http://schemas.microsoft.com/office/drawing/2014/chart" uri="{C3380CC4-5D6E-409C-BE32-E72D297353CC}">
                  <c16:uniqueId val="{00000005-D120-4C91-97B3-300DA47C4DA9}"/>
                </c:ext>
              </c:extLst>
            </c:dLbl>
            <c:dLbl>
              <c:idx val="6"/>
              <c:delete val="1"/>
              <c:extLst>
                <c:ext xmlns:c15="http://schemas.microsoft.com/office/drawing/2012/chart" uri="{CE6537A1-D6FC-4f65-9D91-7224C49458BB}"/>
                <c:ext xmlns:c16="http://schemas.microsoft.com/office/drawing/2014/chart" uri="{C3380CC4-5D6E-409C-BE32-E72D297353CC}">
                  <c16:uniqueId val="{00000006-D120-4C91-97B3-300DA47C4DA9}"/>
                </c:ext>
              </c:extLst>
            </c:dLbl>
            <c:dLbl>
              <c:idx val="7"/>
              <c:delete val="1"/>
              <c:extLst>
                <c:ext xmlns:c15="http://schemas.microsoft.com/office/drawing/2012/chart" uri="{CE6537A1-D6FC-4f65-9D91-7224C49458BB}"/>
                <c:ext xmlns:c16="http://schemas.microsoft.com/office/drawing/2014/chart" uri="{C3380CC4-5D6E-409C-BE32-E72D297353CC}">
                  <c16:uniqueId val="{00000007-D120-4C91-97B3-300DA47C4DA9}"/>
                </c:ext>
              </c:extLst>
            </c:dLbl>
            <c:dLbl>
              <c:idx val="8"/>
              <c:delete val="1"/>
              <c:extLst>
                <c:ext xmlns:c15="http://schemas.microsoft.com/office/drawing/2012/chart" uri="{CE6537A1-D6FC-4f65-9D91-7224C49458BB}"/>
                <c:ext xmlns:c16="http://schemas.microsoft.com/office/drawing/2014/chart" uri="{C3380CC4-5D6E-409C-BE32-E72D297353CC}">
                  <c16:uniqueId val="{00000008-D120-4C91-97B3-300DA47C4DA9}"/>
                </c:ext>
              </c:extLst>
            </c:dLbl>
            <c:dLbl>
              <c:idx val="9"/>
              <c:delete val="1"/>
              <c:extLst>
                <c:ext xmlns:c15="http://schemas.microsoft.com/office/drawing/2012/chart" uri="{CE6537A1-D6FC-4f65-9D91-7224C49458BB}"/>
                <c:ext xmlns:c16="http://schemas.microsoft.com/office/drawing/2014/chart" uri="{C3380CC4-5D6E-409C-BE32-E72D297353CC}">
                  <c16:uniqueId val="{00000009-D120-4C91-97B3-300DA47C4DA9}"/>
                </c:ext>
              </c:extLst>
            </c:dLbl>
            <c:dLbl>
              <c:idx val="10"/>
              <c:delete val="1"/>
              <c:extLst>
                <c:ext xmlns:c15="http://schemas.microsoft.com/office/drawing/2012/chart" uri="{CE6537A1-D6FC-4f65-9D91-7224C49458BB}"/>
                <c:ext xmlns:c16="http://schemas.microsoft.com/office/drawing/2014/chart" uri="{C3380CC4-5D6E-409C-BE32-E72D297353CC}">
                  <c16:uniqueId val="{0000000A-D120-4C91-97B3-300DA47C4DA9}"/>
                </c:ext>
              </c:extLst>
            </c:dLbl>
            <c:dLbl>
              <c:idx val="11"/>
              <c:delete val="1"/>
              <c:extLst>
                <c:ext xmlns:c15="http://schemas.microsoft.com/office/drawing/2012/chart" uri="{CE6537A1-D6FC-4f65-9D91-7224C49458BB}"/>
                <c:ext xmlns:c16="http://schemas.microsoft.com/office/drawing/2014/chart" uri="{C3380CC4-5D6E-409C-BE32-E72D297353CC}">
                  <c16:uniqueId val="{0000000B-D120-4C91-97B3-300DA47C4DA9}"/>
                </c:ext>
              </c:extLst>
            </c:dLbl>
            <c:dLbl>
              <c:idx val="12"/>
              <c:delete val="1"/>
              <c:extLst>
                <c:ext xmlns:c15="http://schemas.microsoft.com/office/drawing/2012/chart" uri="{CE6537A1-D6FC-4f65-9D91-7224C49458BB}"/>
                <c:ext xmlns:c16="http://schemas.microsoft.com/office/drawing/2014/chart" uri="{C3380CC4-5D6E-409C-BE32-E72D297353CC}">
                  <c16:uniqueId val="{0000000C-D120-4C91-97B3-300DA47C4DA9}"/>
                </c:ext>
              </c:extLst>
            </c:dLbl>
            <c:dLbl>
              <c:idx val="13"/>
              <c:delete val="1"/>
              <c:extLst>
                <c:ext xmlns:c15="http://schemas.microsoft.com/office/drawing/2012/chart" uri="{CE6537A1-D6FC-4f65-9D91-7224C49458BB}"/>
                <c:ext xmlns:c16="http://schemas.microsoft.com/office/drawing/2014/chart" uri="{C3380CC4-5D6E-409C-BE32-E72D297353CC}">
                  <c16:uniqueId val="{0000000D-D120-4C91-97B3-300DA47C4DA9}"/>
                </c:ext>
              </c:extLst>
            </c:dLbl>
            <c:dLbl>
              <c:idx val="14"/>
              <c:delete val="1"/>
              <c:extLst>
                <c:ext xmlns:c15="http://schemas.microsoft.com/office/drawing/2012/chart" uri="{CE6537A1-D6FC-4f65-9D91-7224C49458BB}"/>
                <c:ext xmlns:c16="http://schemas.microsoft.com/office/drawing/2014/chart" uri="{C3380CC4-5D6E-409C-BE32-E72D297353CC}">
                  <c16:uniqueId val="{0000000E-D120-4C91-97B3-300DA47C4DA9}"/>
                </c:ext>
              </c:extLst>
            </c:dLbl>
            <c:dLbl>
              <c:idx val="15"/>
              <c:delete val="1"/>
              <c:extLst>
                <c:ext xmlns:c15="http://schemas.microsoft.com/office/drawing/2012/chart" uri="{CE6537A1-D6FC-4f65-9D91-7224C49458BB}"/>
                <c:ext xmlns:c16="http://schemas.microsoft.com/office/drawing/2014/chart" uri="{C3380CC4-5D6E-409C-BE32-E72D297353CC}">
                  <c16:uniqueId val="{0000000F-D120-4C91-97B3-300DA47C4DA9}"/>
                </c:ext>
              </c:extLst>
            </c:dLbl>
            <c:dLbl>
              <c:idx val="16"/>
              <c:layout>
                <c:manualLayout>
                  <c:x val="-9.8122740022304079E-3"/>
                  <c:y val="7.165748155523317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120-4C91-97B3-300DA47C4DA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 Graphs '!$N$39:$AD$39</c:f>
              <c:strCache>
                <c:ptCount val="17"/>
                <c:pt idx="0">
                  <c:v>2017 q3</c:v>
                </c:pt>
                <c:pt idx="1">
                  <c:v>2017q4</c:v>
                </c:pt>
                <c:pt idx="2">
                  <c:v>2018q1</c:v>
                </c:pt>
                <c:pt idx="3">
                  <c:v>2017q3</c:v>
                </c:pt>
                <c:pt idx="4">
                  <c:v>2017q4</c:v>
                </c:pt>
                <c:pt idx="5">
                  <c:v>2018q1</c:v>
                </c:pt>
                <c:pt idx="6">
                  <c:v>2018q2</c:v>
                </c:pt>
                <c:pt idx="7">
                  <c:v>2018q3</c:v>
                </c:pt>
                <c:pt idx="8">
                  <c:v>2018q4</c:v>
                </c:pt>
                <c:pt idx="9">
                  <c:v>2019q1</c:v>
                </c:pt>
                <c:pt idx="10">
                  <c:v>2019q2</c:v>
                </c:pt>
                <c:pt idx="11">
                  <c:v>2019q3</c:v>
                </c:pt>
                <c:pt idx="12">
                  <c:v>2019q4</c:v>
                </c:pt>
                <c:pt idx="13">
                  <c:v>2020q1</c:v>
                </c:pt>
                <c:pt idx="14">
                  <c:v>2020q2</c:v>
                </c:pt>
                <c:pt idx="15">
                  <c:v>2020q3</c:v>
                </c:pt>
                <c:pt idx="16">
                  <c:v>2020q4</c:v>
                </c:pt>
              </c:strCache>
            </c:strRef>
          </c:cat>
          <c:val>
            <c:numRef>
              <c:f>'Q Graphs '!$N$41:$AD$41</c:f>
              <c:numCache>
                <c:formatCode>0.0</c:formatCode>
                <c:ptCount val="17"/>
                <c:pt idx="0">
                  <c:v>-6.4</c:v>
                </c:pt>
                <c:pt idx="1">
                  <c:v>-10.1</c:v>
                </c:pt>
                <c:pt idx="2" formatCode="General">
                  <c:v>5.3</c:v>
                </c:pt>
                <c:pt idx="3">
                  <c:v>-6.3942190915715287</c:v>
                </c:pt>
                <c:pt idx="4">
                  <c:v>-10.102713806898038</c:v>
                </c:pt>
                <c:pt idx="5">
                  <c:v>5.3</c:v>
                </c:pt>
                <c:pt idx="6" formatCode="General">
                  <c:v>5.0999999999999996</c:v>
                </c:pt>
                <c:pt idx="7" formatCode="General">
                  <c:v>-1.7</c:v>
                </c:pt>
                <c:pt idx="8" formatCode="General">
                  <c:v>0.4</c:v>
                </c:pt>
                <c:pt idx="9" formatCode="General">
                  <c:v>5.2</c:v>
                </c:pt>
                <c:pt idx="10" formatCode="General">
                  <c:v>16.100000000000001</c:v>
                </c:pt>
                <c:pt idx="11" formatCode="General">
                  <c:v>0.1</c:v>
                </c:pt>
                <c:pt idx="12" formatCode="General">
                  <c:v>13.6</c:v>
                </c:pt>
                <c:pt idx="13">
                  <c:v>-6.0536667343810535</c:v>
                </c:pt>
                <c:pt idx="14" formatCode="General">
                  <c:v>2</c:v>
                </c:pt>
                <c:pt idx="15">
                  <c:v>-1.3971325059739428</c:v>
                </c:pt>
                <c:pt idx="16" formatCode="General">
                  <c:v>-5.7</c:v>
                </c:pt>
              </c:numCache>
            </c:numRef>
          </c:val>
          <c:smooth val="1"/>
          <c:extLst>
            <c:ext xmlns:c16="http://schemas.microsoft.com/office/drawing/2014/chart" uri="{C3380CC4-5D6E-409C-BE32-E72D297353CC}">
              <c16:uniqueId val="{00000011-BF81-49AB-9226-00735332CB80}"/>
            </c:ext>
          </c:extLst>
        </c:ser>
        <c:ser>
          <c:idx val="2"/>
          <c:order val="2"/>
          <c:tx>
            <c:strRef>
              <c:f>'Q Graphs '!$A$42</c:f>
              <c:strCache>
                <c:ptCount val="1"/>
                <c:pt idx="0">
                  <c:v>Third countries</c:v>
                </c:pt>
              </c:strCache>
            </c:strRef>
          </c:tx>
          <c:spPr>
            <a:ln w="28575" cap="rnd">
              <a:solidFill>
                <a:schemeClr val="accent3"/>
              </a:solidFill>
              <a:prstDash val="sysDot"/>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2-BF81-49AB-9226-00735332CB80}"/>
                </c:ext>
              </c:extLst>
            </c:dLbl>
            <c:dLbl>
              <c:idx val="1"/>
              <c:delete val="1"/>
              <c:extLst>
                <c:ext xmlns:c15="http://schemas.microsoft.com/office/drawing/2012/chart" uri="{CE6537A1-D6FC-4f65-9D91-7224C49458BB}"/>
                <c:ext xmlns:c16="http://schemas.microsoft.com/office/drawing/2014/chart" uri="{C3380CC4-5D6E-409C-BE32-E72D297353CC}">
                  <c16:uniqueId val="{00000013-BF81-49AB-9226-00735332CB80}"/>
                </c:ext>
              </c:extLst>
            </c:dLbl>
            <c:dLbl>
              <c:idx val="2"/>
              <c:delete val="1"/>
              <c:extLst>
                <c:ext xmlns:c15="http://schemas.microsoft.com/office/drawing/2012/chart" uri="{CE6537A1-D6FC-4f65-9D91-7224C49458BB}"/>
                <c:ext xmlns:c16="http://schemas.microsoft.com/office/drawing/2014/chart" uri="{C3380CC4-5D6E-409C-BE32-E72D297353CC}">
                  <c16:uniqueId val="{00000014-BF81-49AB-9226-00735332CB80}"/>
                </c:ext>
              </c:extLst>
            </c:dLbl>
            <c:dLbl>
              <c:idx val="3"/>
              <c:delete val="1"/>
              <c:extLst>
                <c:ext xmlns:c15="http://schemas.microsoft.com/office/drawing/2012/chart" uri="{CE6537A1-D6FC-4f65-9D91-7224C49458BB}"/>
                <c:ext xmlns:c16="http://schemas.microsoft.com/office/drawing/2014/chart" uri="{C3380CC4-5D6E-409C-BE32-E72D297353CC}">
                  <c16:uniqueId val="{00000015-BF81-49AB-9226-00735332CB80}"/>
                </c:ext>
              </c:extLst>
            </c:dLbl>
            <c:dLbl>
              <c:idx val="4"/>
              <c:delete val="1"/>
              <c:extLst>
                <c:ext xmlns:c15="http://schemas.microsoft.com/office/drawing/2012/chart" uri="{CE6537A1-D6FC-4f65-9D91-7224C49458BB}"/>
                <c:ext xmlns:c16="http://schemas.microsoft.com/office/drawing/2014/chart" uri="{C3380CC4-5D6E-409C-BE32-E72D297353CC}">
                  <c16:uniqueId val="{00000016-BF81-49AB-9226-00735332CB80}"/>
                </c:ext>
              </c:extLst>
            </c:dLbl>
            <c:dLbl>
              <c:idx val="5"/>
              <c:delete val="1"/>
              <c:extLst>
                <c:ext xmlns:c15="http://schemas.microsoft.com/office/drawing/2012/chart" uri="{CE6537A1-D6FC-4f65-9D91-7224C49458BB}"/>
                <c:ext xmlns:c16="http://schemas.microsoft.com/office/drawing/2014/chart" uri="{C3380CC4-5D6E-409C-BE32-E72D297353CC}">
                  <c16:uniqueId val="{00000017-BF81-49AB-9226-00735332CB80}"/>
                </c:ext>
              </c:extLst>
            </c:dLbl>
            <c:dLbl>
              <c:idx val="6"/>
              <c:delete val="1"/>
              <c:extLst>
                <c:ext xmlns:c15="http://schemas.microsoft.com/office/drawing/2012/chart" uri="{CE6537A1-D6FC-4f65-9D91-7224C49458BB}"/>
                <c:ext xmlns:c16="http://schemas.microsoft.com/office/drawing/2014/chart" uri="{C3380CC4-5D6E-409C-BE32-E72D297353CC}">
                  <c16:uniqueId val="{00000018-BF81-49AB-9226-00735332CB80}"/>
                </c:ext>
              </c:extLst>
            </c:dLbl>
            <c:dLbl>
              <c:idx val="7"/>
              <c:delete val="1"/>
              <c:extLst>
                <c:ext xmlns:c15="http://schemas.microsoft.com/office/drawing/2012/chart" uri="{CE6537A1-D6FC-4f65-9D91-7224C49458BB}"/>
                <c:ext xmlns:c16="http://schemas.microsoft.com/office/drawing/2014/chart" uri="{C3380CC4-5D6E-409C-BE32-E72D297353CC}">
                  <c16:uniqueId val="{00000019-BF81-49AB-9226-00735332CB80}"/>
                </c:ext>
              </c:extLst>
            </c:dLbl>
            <c:dLbl>
              <c:idx val="8"/>
              <c:delete val="1"/>
              <c:extLst>
                <c:ext xmlns:c15="http://schemas.microsoft.com/office/drawing/2012/chart" uri="{CE6537A1-D6FC-4f65-9D91-7224C49458BB}"/>
                <c:ext xmlns:c16="http://schemas.microsoft.com/office/drawing/2014/chart" uri="{C3380CC4-5D6E-409C-BE32-E72D297353CC}">
                  <c16:uniqueId val="{0000001A-BF81-49AB-9226-00735332CB80}"/>
                </c:ext>
              </c:extLst>
            </c:dLbl>
            <c:dLbl>
              <c:idx val="9"/>
              <c:delete val="1"/>
              <c:extLst>
                <c:ext xmlns:c15="http://schemas.microsoft.com/office/drawing/2012/chart" uri="{CE6537A1-D6FC-4f65-9D91-7224C49458BB}"/>
                <c:ext xmlns:c16="http://schemas.microsoft.com/office/drawing/2014/chart" uri="{C3380CC4-5D6E-409C-BE32-E72D297353CC}">
                  <c16:uniqueId val="{0000001B-BF81-49AB-9226-00735332CB80}"/>
                </c:ext>
              </c:extLst>
            </c:dLbl>
            <c:dLbl>
              <c:idx val="10"/>
              <c:delete val="1"/>
              <c:extLst>
                <c:ext xmlns:c15="http://schemas.microsoft.com/office/drawing/2012/chart" uri="{CE6537A1-D6FC-4f65-9D91-7224C49458BB}"/>
                <c:ext xmlns:c16="http://schemas.microsoft.com/office/drawing/2014/chart" uri="{C3380CC4-5D6E-409C-BE32-E72D297353CC}">
                  <c16:uniqueId val="{0000001C-BF81-49AB-9226-00735332CB80}"/>
                </c:ext>
              </c:extLst>
            </c:dLbl>
            <c:dLbl>
              <c:idx val="11"/>
              <c:delete val="1"/>
              <c:extLst>
                <c:ext xmlns:c15="http://schemas.microsoft.com/office/drawing/2012/chart" uri="{CE6537A1-D6FC-4f65-9D91-7224C49458BB}"/>
                <c:ext xmlns:c16="http://schemas.microsoft.com/office/drawing/2014/chart" uri="{C3380CC4-5D6E-409C-BE32-E72D297353CC}">
                  <c16:uniqueId val="{0000001D-BF81-49AB-9226-00735332CB80}"/>
                </c:ext>
              </c:extLst>
            </c:dLbl>
            <c:dLbl>
              <c:idx val="12"/>
              <c:delete val="1"/>
              <c:extLst>
                <c:ext xmlns:c15="http://schemas.microsoft.com/office/drawing/2012/chart" uri="{CE6537A1-D6FC-4f65-9D91-7224C49458BB}"/>
                <c:ext xmlns:c16="http://schemas.microsoft.com/office/drawing/2014/chart" uri="{C3380CC4-5D6E-409C-BE32-E72D297353CC}">
                  <c16:uniqueId val="{0000001E-BF81-49AB-9226-00735332CB80}"/>
                </c:ext>
              </c:extLst>
            </c:dLbl>
            <c:dLbl>
              <c:idx val="13"/>
              <c:delete val="1"/>
              <c:extLst>
                <c:ext xmlns:c15="http://schemas.microsoft.com/office/drawing/2012/chart" uri="{CE6537A1-D6FC-4f65-9D91-7224C49458BB}"/>
                <c:ext xmlns:c16="http://schemas.microsoft.com/office/drawing/2014/chart" uri="{C3380CC4-5D6E-409C-BE32-E72D297353CC}">
                  <c16:uniqueId val="{0000001F-BF81-49AB-9226-00735332CB80}"/>
                </c:ext>
              </c:extLst>
            </c:dLbl>
            <c:dLbl>
              <c:idx val="14"/>
              <c:delete val="1"/>
              <c:extLst>
                <c:ext xmlns:c15="http://schemas.microsoft.com/office/drawing/2012/chart" uri="{CE6537A1-D6FC-4f65-9D91-7224C49458BB}"/>
                <c:ext xmlns:c16="http://schemas.microsoft.com/office/drawing/2014/chart" uri="{C3380CC4-5D6E-409C-BE32-E72D297353CC}">
                  <c16:uniqueId val="{00000020-BF81-49AB-9226-00735332CB80}"/>
                </c:ext>
              </c:extLst>
            </c:dLbl>
            <c:dLbl>
              <c:idx val="15"/>
              <c:delete val="1"/>
              <c:extLst>
                <c:ext xmlns:c15="http://schemas.microsoft.com/office/drawing/2012/chart" uri="{CE6537A1-D6FC-4f65-9D91-7224C49458BB}"/>
                <c:ext xmlns:c16="http://schemas.microsoft.com/office/drawing/2014/chart" uri="{C3380CC4-5D6E-409C-BE32-E72D297353CC}">
                  <c16:uniqueId val="{00000021-BF81-49AB-9226-00735332CB80}"/>
                </c:ext>
              </c:extLst>
            </c:dLbl>
            <c:dLbl>
              <c:idx val="16"/>
              <c:layout>
                <c:manualLayout>
                  <c:x val="-4.7103849143320603E-3"/>
                  <c:y val="-3.70081557566729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120-4C91-97B3-300DA47C4DA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 Graphs '!$N$39:$AD$39</c:f>
              <c:strCache>
                <c:ptCount val="17"/>
                <c:pt idx="0">
                  <c:v>2017 q3</c:v>
                </c:pt>
                <c:pt idx="1">
                  <c:v>2017q4</c:v>
                </c:pt>
                <c:pt idx="2">
                  <c:v>2018q1</c:v>
                </c:pt>
                <c:pt idx="3">
                  <c:v>2017q3</c:v>
                </c:pt>
                <c:pt idx="4">
                  <c:v>2017q4</c:v>
                </c:pt>
                <c:pt idx="5">
                  <c:v>2018q1</c:v>
                </c:pt>
                <c:pt idx="6">
                  <c:v>2018q2</c:v>
                </c:pt>
                <c:pt idx="7">
                  <c:v>2018q3</c:v>
                </c:pt>
                <c:pt idx="8">
                  <c:v>2018q4</c:v>
                </c:pt>
                <c:pt idx="9">
                  <c:v>2019q1</c:v>
                </c:pt>
                <c:pt idx="10">
                  <c:v>2019q2</c:v>
                </c:pt>
                <c:pt idx="11">
                  <c:v>2019q3</c:v>
                </c:pt>
                <c:pt idx="12">
                  <c:v>2019q4</c:v>
                </c:pt>
                <c:pt idx="13">
                  <c:v>2020q1</c:v>
                </c:pt>
                <c:pt idx="14">
                  <c:v>2020q2</c:v>
                </c:pt>
                <c:pt idx="15">
                  <c:v>2020q3</c:v>
                </c:pt>
                <c:pt idx="16">
                  <c:v>2020q4</c:v>
                </c:pt>
              </c:strCache>
            </c:strRef>
          </c:cat>
          <c:val>
            <c:numRef>
              <c:f>'Q Graphs '!$N$42:$AD$42</c:f>
              <c:numCache>
                <c:formatCode>0.0</c:formatCode>
                <c:ptCount val="17"/>
                <c:pt idx="0">
                  <c:v>0.7</c:v>
                </c:pt>
                <c:pt idx="1">
                  <c:v>3.5</c:v>
                </c:pt>
                <c:pt idx="2" formatCode="General">
                  <c:v>-1.5</c:v>
                </c:pt>
                <c:pt idx="3">
                  <c:v>0.71794142735286925</c:v>
                </c:pt>
                <c:pt idx="4">
                  <c:v>3.4758980873738494</c:v>
                </c:pt>
                <c:pt idx="5">
                  <c:v>-1.5</c:v>
                </c:pt>
                <c:pt idx="6" formatCode="General">
                  <c:v>4.7</c:v>
                </c:pt>
                <c:pt idx="7" formatCode="General">
                  <c:v>-2.4</c:v>
                </c:pt>
                <c:pt idx="8" formatCode="General">
                  <c:v>1.2</c:v>
                </c:pt>
                <c:pt idx="9" formatCode="General">
                  <c:v>-2.2999999999999998</c:v>
                </c:pt>
                <c:pt idx="10" formatCode="General">
                  <c:v>8.5</c:v>
                </c:pt>
                <c:pt idx="11" formatCode="General">
                  <c:v>9</c:v>
                </c:pt>
                <c:pt idx="12" formatCode="General">
                  <c:v>18.100000000000001</c:v>
                </c:pt>
                <c:pt idx="13">
                  <c:v>11.500762924457547</c:v>
                </c:pt>
                <c:pt idx="14" formatCode="General">
                  <c:v>3.3</c:v>
                </c:pt>
                <c:pt idx="15">
                  <c:v>0.94761188332248025</c:v>
                </c:pt>
                <c:pt idx="16" formatCode="General">
                  <c:v>-4.9000000000000004</c:v>
                </c:pt>
              </c:numCache>
            </c:numRef>
          </c:val>
          <c:smooth val="1"/>
          <c:extLst>
            <c:ext xmlns:c16="http://schemas.microsoft.com/office/drawing/2014/chart" uri="{C3380CC4-5D6E-409C-BE32-E72D297353CC}">
              <c16:uniqueId val="{00000023-BF81-49AB-9226-00735332CB80}"/>
            </c:ext>
          </c:extLst>
        </c:ser>
        <c:dLbls>
          <c:showLegendKey val="0"/>
          <c:showVal val="0"/>
          <c:showCatName val="0"/>
          <c:showSerName val="0"/>
          <c:showPercent val="0"/>
          <c:showBubbleSize val="0"/>
        </c:dLbls>
        <c:marker val="1"/>
        <c:smooth val="0"/>
        <c:axId val="434011488"/>
        <c:axId val="434023248"/>
      </c:lineChart>
      <c:lineChart>
        <c:grouping val="standard"/>
        <c:varyColors val="0"/>
        <c:ser>
          <c:idx val="0"/>
          <c:order val="0"/>
          <c:tx>
            <c:strRef>
              <c:f>'Q Graphs '!$A$40</c:f>
              <c:strCache>
                <c:ptCount val="1"/>
                <c:pt idx="0">
                  <c:v>Cypriots</c:v>
                </c:pt>
              </c:strCache>
            </c:strRef>
          </c:tx>
          <c:spPr>
            <a:ln w="12700" cap="rnd">
              <a:solidFill>
                <a:schemeClr val="accent1"/>
              </a:solidFill>
              <a:prstDash val="sysDash"/>
              <a:round/>
            </a:ln>
            <a:effectLst/>
          </c:spPr>
          <c:marker>
            <c:symbol val="none"/>
          </c:marker>
          <c:dLbls>
            <c:dLbl>
              <c:idx val="16"/>
              <c:layout>
                <c:manualLayout>
                  <c:x val="-9.6796323206380323E-3"/>
                  <c:y val="1.238531574873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120-4C91-97B3-300DA47C4DA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 Graphs '!$M$39:$AC$39</c:f>
              <c:strCache>
                <c:ptCount val="17"/>
                <c:pt idx="0">
                  <c:v>2017q2</c:v>
                </c:pt>
                <c:pt idx="1">
                  <c:v>2017 q3</c:v>
                </c:pt>
                <c:pt idx="2">
                  <c:v>2017q4</c:v>
                </c:pt>
                <c:pt idx="3">
                  <c:v>2018q1</c:v>
                </c:pt>
                <c:pt idx="4">
                  <c:v>2017q3</c:v>
                </c:pt>
                <c:pt idx="5">
                  <c:v>2017q4</c:v>
                </c:pt>
                <c:pt idx="6">
                  <c:v>2018q1</c:v>
                </c:pt>
                <c:pt idx="7">
                  <c:v>2018q2</c:v>
                </c:pt>
                <c:pt idx="8">
                  <c:v>2018q3</c:v>
                </c:pt>
                <c:pt idx="9">
                  <c:v>2018q4</c:v>
                </c:pt>
                <c:pt idx="10">
                  <c:v>2019q1</c:v>
                </c:pt>
                <c:pt idx="11">
                  <c:v>2019q2</c:v>
                </c:pt>
                <c:pt idx="12">
                  <c:v>2019q3</c:v>
                </c:pt>
                <c:pt idx="13">
                  <c:v>2019q4</c:v>
                </c:pt>
                <c:pt idx="14">
                  <c:v>2020q1</c:v>
                </c:pt>
                <c:pt idx="15">
                  <c:v>2020q2</c:v>
                </c:pt>
                <c:pt idx="16">
                  <c:v>2020q3</c:v>
                </c:pt>
              </c:strCache>
            </c:strRef>
          </c:cat>
          <c:val>
            <c:numRef>
              <c:f>'Q Graphs '!$N$40:$AD$40</c:f>
              <c:numCache>
                <c:formatCode>0.0</c:formatCode>
                <c:ptCount val="17"/>
                <c:pt idx="0">
                  <c:v>2.5</c:v>
                </c:pt>
                <c:pt idx="1">
                  <c:v>1.1000000000000001</c:v>
                </c:pt>
                <c:pt idx="2" formatCode="General">
                  <c:v>0.1</c:v>
                </c:pt>
                <c:pt idx="3">
                  <c:v>2.524296895157832</c:v>
                </c:pt>
                <c:pt idx="4">
                  <c:v>1.0718445599532771</c:v>
                </c:pt>
                <c:pt idx="5">
                  <c:v>0.1</c:v>
                </c:pt>
                <c:pt idx="6" formatCode="General">
                  <c:v>4</c:v>
                </c:pt>
                <c:pt idx="7" formatCode="General">
                  <c:v>2.1</c:v>
                </c:pt>
                <c:pt idx="8" formatCode="General">
                  <c:v>-2.2000000000000002</c:v>
                </c:pt>
                <c:pt idx="9" formatCode="General">
                  <c:v>8.1999999999999993</c:v>
                </c:pt>
                <c:pt idx="10" formatCode="General">
                  <c:v>-0.2</c:v>
                </c:pt>
                <c:pt idx="11" formatCode="General">
                  <c:v>-1.3</c:v>
                </c:pt>
                <c:pt idx="12" formatCode="General">
                  <c:v>1.8</c:v>
                </c:pt>
                <c:pt idx="13">
                  <c:v>-1.6484670626234816</c:v>
                </c:pt>
                <c:pt idx="14" formatCode="General">
                  <c:v>-0.5</c:v>
                </c:pt>
                <c:pt idx="15">
                  <c:v>-0.86818619981964673</c:v>
                </c:pt>
                <c:pt idx="16">
                  <c:v>3.0257404375184223</c:v>
                </c:pt>
              </c:numCache>
            </c:numRef>
          </c:val>
          <c:smooth val="1"/>
          <c:extLst>
            <c:ext xmlns:c16="http://schemas.microsoft.com/office/drawing/2014/chart" uri="{C3380CC4-5D6E-409C-BE32-E72D297353CC}">
              <c16:uniqueId val="{00000035-BF81-49AB-9226-00735332CB80}"/>
            </c:ext>
          </c:extLst>
        </c:ser>
        <c:dLbls>
          <c:showLegendKey val="0"/>
          <c:showVal val="0"/>
          <c:showCatName val="0"/>
          <c:showSerName val="0"/>
          <c:showPercent val="0"/>
          <c:showBubbleSize val="0"/>
        </c:dLbls>
        <c:marker val="1"/>
        <c:smooth val="0"/>
        <c:axId val="434025600"/>
        <c:axId val="434020112"/>
      </c:lineChart>
      <c:catAx>
        <c:axId val="43401148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434023248"/>
        <c:crosses val="autoZero"/>
        <c:auto val="1"/>
        <c:lblAlgn val="ctr"/>
        <c:lblOffset val="100"/>
        <c:noMultiLvlLbl val="0"/>
      </c:catAx>
      <c:valAx>
        <c:axId val="434023248"/>
        <c:scaling>
          <c:orientation val="minMax"/>
          <c:max val="18"/>
          <c:min val="-16"/>
        </c:scaling>
        <c:delete val="0"/>
        <c:axPos val="l"/>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n-US" sz="800"/>
                  <a:t>%</a:t>
                </a:r>
              </a:p>
            </c:rich>
          </c:tx>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LID4096"/>
            </a:p>
          </c:tx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434011488"/>
        <c:crosses val="autoZero"/>
        <c:crossBetween val="between"/>
        <c:majorUnit val="4"/>
      </c:valAx>
      <c:valAx>
        <c:axId val="434020112"/>
        <c:scaling>
          <c:orientation val="minMax"/>
        </c:scaling>
        <c:delete val="1"/>
        <c:axPos val="r"/>
        <c:numFmt formatCode="0.0" sourceLinked="1"/>
        <c:majorTickMark val="out"/>
        <c:minorTickMark val="none"/>
        <c:tickLblPos val="nextTo"/>
        <c:crossAx val="434025600"/>
        <c:crosses val="max"/>
        <c:crossBetween val="between"/>
      </c:valAx>
      <c:catAx>
        <c:axId val="434025600"/>
        <c:scaling>
          <c:orientation val="minMax"/>
        </c:scaling>
        <c:delete val="1"/>
        <c:axPos val="b"/>
        <c:numFmt formatCode="General" sourceLinked="1"/>
        <c:majorTickMark val="out"/>
        <c:minorTickMark val="none"/>
        <c:tickLblPos val="nextTo"/>
        <c:crossAx val="434020112"/>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legend>
    <c:plotVisOnly val="1"/>
    <c:dispBlanksAs val="gap"/>
    <c:showDLblsOverMax val="0"/>
  </c:chart>
  <c:spPr>
    <a:solidFill>
      <a:schemeClr val="bg1"/>
    </a:solidFill>
    <a:ln w="9525" cap="flat" cmpd="sng" algn="ctr">
      <a:noFill/>
      <a:round/>
    </a:ln>
    <a:effectLst/>
  </c:spPr>
  <c:txPr>
    <a:bodyPr/>
    <a:lstStyle/>
    <a:p>
      <a:pPr>
        <a:defRPr/>
      </a:pPr>
      <a:endParaRPr lang="LID4096"/>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400" b="0" i="0" u="none" strike="noStrike" kern="1200" spc="0" baseline="0">
                <a:solidFill>
                  <a:schemeClr val="tx1">
                    <a:lumMod val="65000"/>
                    <a:lumOff val="35000"/>
                  </a:schemeClr>
                </a:solidFill>
                <a:latin typeface="+mn-lt"/>
                <a:ea typeface="+mn-ea"/>
                <a:cs typeface="+mn-cs"/>
              </a:defRPr>
            </a:pPr>
            <a:r>
              <a:rPr lang="en-US" sz="1000"/>
              <a:t>Figure 1.1: Quarterly SA employment in persons</a:t>
            </a:r>
          </a:p>
        </c:rich>
      </c:tx>
      <c:layout>
        <c:manualLayout>
          <c:xMode val="edge"/>
          <c:yMode val="edge"/>
          <c:x val="0.23974585493886436"/>
          <c:y val="4.6296296296296294E-2"/>
        </c:manualLayout>
      </c:layout>
      <c:overlay val="0"/>
      <c:spPr>
        <a:noFill/>
        <a:ln>
          <a:noFill/>
        </a:ln>
        <a:effectLst/>
      </c:spPr>
    </c:title>
    <c:autoTitleDeleted val="0"/>
    <c:plotArea>
      <c:layout>
        <c:manualLayout>
          <c:layoutTarget val="inner"/>
          <c:xMode val="edge"/>
          <c:yMode val="edge"/>
          <c:x val="9.6192169435630429E-2"/>
          <c:y val="0.22895408843125375"/>
          <c:w val="0.88182980512869891"/>
          <c:h val="0.56092307692307697"/>
        </c:manualLayout>
      </c:layout>
      <c:lineChart>
        <c:grouping val="standard"/>
        <c:varyColors val="0"/>
        <c:ser>
          <c:idx val="0"/>
          <c:order val="0"/>
          <c:spPr>
            <a:ln w="12700" cap="rnd">
              <a:solidFill>
                <a:schemeClr val="accent1"/>
              </a:solidFill>
              <a:round/>
            </a:ln>
            <a:effectLst/>
          </c:spPr>
          <c:marker>
            <c:symbol val="none"/>
          </c:marker>
          <c:dLbls>
            <c:dLbl>
              <c:idx val="16"/>
              <c:layout>
                <c:manualLayout>
                  <c:x val="-7.3363422824128622E-3"/>
                  <c:y val="-2.441976002999625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A76-46D8-9AB3-E6A10CB241AF}"/>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'Q Graphs '!$L$1:$AB$1</c:f>
              <c:strCache>
                <c:ptCount val="17"/>
                <c:pt idx="0">
                  <c:v>2016q4</c:v>
                </c:pt>
                <c:pt idx="1">
                  <c:v>2017q1</c:v>
                </c:pt>
                <c:pt idx="2">
                  <c:v>2017q2</c:v>
                </c:pt>
                <c:pt idx="3">
                  <c:v>2017q3</c:v>
                </c:pt>
                <c:pt idx="4">
                  <c:v>2017q4</c:v>
                </c:pt>
                <c:pt idx="5">
                  <c:v>2018q1</c:v>
                </c:pt>
                <c:pt idx="6">
                  <c:v>2018q2</c:v>
                </c:pt>
                <c:pt idx="7">
                  <c:v>2018q3</c:v>
                </c:pt>
                <c:pt idx="8">
                  <c:v>2018q4</c:v>
                </c:pt>
                <c:pt idx="9">
                  <c:v>2019q1</c:v>
                </c:pt>
                <c:pt idx="10">
                  <c:v>2019q2</c:v>
                </c:pt>
                <c:pt idx="11">
                  <c:v>2019q3</c:v>
                </c:pt>
                <c:pt idx="12">
                  <c:v>2019q4</c:v>
                </c:pt>
                <c:pt idx="13">
                  <c:v>2020q1</c:v>
                </c:pt>
                <c:pt idx="14">
                  <c:v>2020q2</c:v>
                </c:pt>
                <c:pt idx="15">
                  <c:v>2020q3</c:v>
                </c:pt>
                <c:pt idx="16">
                  <c:v>2020q4</c:v>
                </c:pt>
              </c:strCache>
            </c:strRef>
          </c:cat>
          <c:val>
            <c:numRef>
              <c:f>'Q Graphs '!$L$2:$AB$2</c:f>
              <c:numCache>
                <c:formatCode>0.0</c:formatCode>
                <c:ptCount val="17"/>
                <c:pt idx="0">
                  <c:v>1.8871724429962322</c:v>
                </c:pt>
                <c:pt idx="1">
                  <c:v>0.7964866399059245</c:v>
                </c:pt>
                <c:pt idx="2">
                  <c:v>1.445628043675562</c:v>
                </c:pt>
                <c:pt idx="3">
                  <c:v>1.7085459515589818</c:v>
                </c:pt>
                <c:pt idx="4">
                  <c:v>1.1832502832636926</c:v>
                </c:pt>
                <c:pt idx="5">
                  <c:v>1.404451765317849</c:v>
                </c:pt>
                <c:pt idx="6">
                  <c:v>1.270533362781201</c:v>
                </c:pt>
                <c:pt idx="7">
                  <c:v>1.0698046351947488</c:v>
                </c:pt>
                <c:pt idx="8">
                  <c:v>0.79513683453404926</c:v>
                </c:pt>
                <c:pt idx="9">
                  <c:v>0.50849174305169775</c:v>
                </c:pt>
                <c:pt idx="10">
                  <c:v>1.2635383195421346</c:v>
                </c:pt>
                <c:pt idx="11">
                  <c:v>0.42406614979599855</c:v>
                </c:pt>
                <c:pt idx="12">
                  <c:v>1.4413667760448945E-2</c:v>
                </c:pt>
                <c:pt idx="13">
                  <c:v>-6.7329149468464689E-2</c:v>
                </c:pt>
                <c:pt idx="14">
                  <c:v>-0.85874336394855533</c:v>
                </c:pt>
                <c:pt idx="15">
                  <c:v>-0.34092691208859049</c:v>
                </c:pt>
                <c:pt idx="16">
                  <c:v>-0.2492719116396036</c:v>
                </c:pt>
              </c:numCache>
            </c:numRef>
          </c:val>
          <c:smooth val="1"/>
          <c:extLst>
            <c:ext xmlns:c16="http://schemas.microsoft.com/office/drawing/2014/chart" uri="{C3380CC4-5D6E-409C-BE32-E72D297353CC}">
              <c16:uniqueId val="{00000000-F60F-485B-A11C-D86DED0A5B3F}"/>
            </c:ext>
          </c:extLst>
        </c:ser>
        <c:dLbls>
          <c:dLblPos val="t"/>
          <c:showLegendKey val="0"/>
          <c:showVal val="1"/>
          <c:showCatName val="0"/>
          <c:showSerName val="0"/>
          <c:showPercent val="0"/>
          <c:showBubbleSize val="0"/>
        </c:dLbls>
        <c:smooth val="0"/>
        <c:axId val="434025992"/>
        <c:axId val="434028344"/>
      </c:lineChart>
      <c:catAx>
        <c:axId val="434025992"/>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Georgia" panose="02040502050405020303" pitchFamily="18" charset="0"/>
                <a:ea typeface="+mn-ea"/>
                <a:cs typeface="+mn-cs"/>
              </a:defRPr>
            </a:pPr>
            <a:endParaRPr lang="LID4096"/>
          </a:p>
        </c:txPr>
        <c:crossAx val="434028344"/>
        <c:crosses val="autoZero"/>
        <c:auto val="1"/>
        <c:lblAlgn val="ctr"/>
        <c:lblOffset val="100"/>
        <c:noMultiLvlLbl val="0"/>
      </c:catAx>
      <c:valAx>
        <c:axId val="434028344"/>
        <c:scaling>
          <c:orientation val="minMax"/>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43402599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LID4096"/>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0" i="0" u="none" strike="noStrike" kern="1200" spc="0" baseline="0">
                <a:solidFill>
                  <a:schemeClr val="tx1">
                    <a:lumMod val="65000"/>
                    <a:lumOff val="35000"/>
                  </a:schemeClr>
                </a:solidFill>
                <a:latin typeface="Georgia" panose="02040502050405020303" pitchFamily="18" charset="0"/>
                <a:ea typeface="+mn-ea"/>
                <a:cs typeface="+mn-cs"/>
              </a:defRPr>
            </a:pPr>
            <a:r>
              <a:rPr lang="en-US" sz="800">
                <a:latin typeface="Georgia" panose="02040502050405020303" pitchFamily="18" charset="0"/>
              </a:rPr>
              <a:t>Figure 1.2: Quarterly change of SA hours worked </a:t>
            </a:r>
          </a:p>
        </c:rich>
      </c:tx>
      <c:overlay val="0"/>
      <c:spPr>
        <a:noFill/>
        <a:ln>
          <a:noFill/>
        </a:ln>
        <a:effectLst/>
      </c:spPr>
      <c:txPr>
        <a:bodyPr rot="0" spcFirstLastPara="1" vertOverflow="ellipsis" vert="horz" wrap="square" anchor="ctr" anchorCtr="1"/>
        <a:lstStyle/>
        <a:p>
          <a:pPr>
            <a:defRPr sz="800" b="0" i="0" u="none" strike="noStrike" kern="1200" spc="0" baseline="0">
              <a:solidFill>
                <a:schemeClr val="tx1">
                  <a:lumMod val="65000"/>
                  <a:lumOff val="35000"/>
                </a:schemeClr>
              </a:solidFill>
              <a:latin typeface="Georgia" panose="02040502050405020303" pitchFamily="18" charset="0"/>
              <a:ea typeface="+mn-ea"/>
              <a:cs typeface="+mn-cs"/>
            </a:defRPr>
          </a:pPr>
          <a:endParaRPr lang="LID4096"/>
        </a:p>
      </c:txPr>
    </c:title>
    <c:autoTitleDeleted val="0"/>
    <c:plotArea>
      <c:layout/>
      <c:lineChart>
        <c:grouping val="standard"/>
        <c:varyColors val="0"/>
        <c:ser>
          <c:idx val="0"/>
          <c:order val="0"/>
          <c:spPr>
            <a:ln w="12700" cap="rnd">
              <a:solidFill>
                <a:schemeClr val="accent1"/>
              </a:solidFill>
              <a:round/>
            </a:ln>
            <a:effectLst/>
          </c:spPr>
          <c:marker>
            <c:symbol val="none"/>
          </c:marker>
          <c:dLbls>
            <c:dLbl>
              <c:idx val="12"/>
              <c:layout>
                <c:manualLayout>
                  <c:x val="-3.0284779534930154E-2"/>
                  <c:y val="-9.767547270385641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96D-4616-8CBF-3179DE2D0D97}"/>
                </c:ext>
              </c:extLst>
            </c:dLbl>
            <c:dLbl>
              <c:idx val="13"/>
              <c:layout>
                <c:manualLayout>
                  <c:x val="-2.1029635627755294E-2"/>
                  <c:y val="-6.427299562781262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96D-4616-8CBF-3179DE2D0D97}"/>
                </c:ext>
              </c:extLst>
            </c:dLbl>
            <c:dLbl>
              <c:idx val="14"/>
              <c:layout>
                <c:manualLayout>
                  <c:x val="-2.845468889327174E-2"/>
                  <c:y val="-4.20039469796663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96D-4616-8CBF-3179DE2D0D97}"/>
                </c:ext>
              </c:extLst>
            </c:dLbl>
            <c:dLbl>
              <c:idx val="15"/>
              <c:layout>
                <c:manualLayout>
                  <c:x val="-3.8795803482884202E-2"/>
                  <c:y val="-0.1088097778486944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96D-4616-8CBF-3179DE2D0D97}"/>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Georgia" panose="02040502050405020303" pitchFamily="18" charset="0"/>
                    <a:ea typeface="+mn-ea"/>
                    <a:cs typeface="+mn-cs"/>
                  </a:defRPr>
                </a:pPr>
                <a:endParaRPr lang="LID4096"/>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'Q Graphs '!$L$20:$AB$20</c:f>
              <c:strCache>
                <c:ptCount val="17"/>
                <c:pt idx="0">
                  <c:v>2016q4</c:v>
                </c:pt>
                <c:pt idx="1">
                  <c:v>2017q1</c:v>
                </c:pt>
                <c:pt idx="2">
                  <c:v>2017q2</c:v>
                </c:pt>
                <c:pt idx="3">
                  <c:v>2017q3</c:v>
                </c:pt>
                <c:pt idx="4">
                  <c:v>2017q4</c:v>
                </c:pt>
                <c:pt idx="5">
                  <c:v>2018q1</c:v>
                </c:pt>
                <c:pt idx="6">
                  <c:v>2018q2</c:v>
                </c:pt>
                <c:pt idx="7">
                  <c:v>2018q3</c:v>
                </c:pt>
                <c:pt idx="8">
                  <c:v>2018q4</c:v>
                </c:pt>
                <c:pt idx="9">
                  <c:v>2019q1</c:v>
                </c:pt>
                <c:pt idx="10">
                  <c:v>2019q2</c:v>
                </c:pt>
                <c:pt idx="11">
                  <c:v>2019q3</c:v>
                </c:pt>
                <c:pt idx="12">
                  <c:v>2019q4</c:v>
                </c:pt>
                <c:pt idx="13">
                  <c:v>2020q1</c:v>
                </c:pt>
                <c:pt idx="14">
                  <c:v>2020q2</c:v>
                </c:pt>
                <c:pt idx="15">
                  <c:v>2020q3</c:v>
                </c:pt>
                <c:pt idx="16">
                  <c:v>2020q4</c:v>
                </c:pt>
              </c:strCache>
            </c:strRef>
          </c:cat>
          <c:val>
            <c:numRef>
              <c:f>'Q Graphs '!$L$21:$AB$21</c:f>
              <c:numCache>
                <c:formatCode>0.0</c:formatCode>
                <c:ptCount val="17"/>
                <c:pt idx="0">
                  <c:v>1.7515237268570445</c:v>
                </c:pt>
                <c:pt idx="1">
                  <c:v>0.49590597328672459</c:v>
                </c:pt>
                <c:pt idx="2">
                  <c:v>1.1451200799153582</c:v>
                </c:pt>
                <c:pt idx="3">
                  <c:v>1.1818968992387369</c:v>
                </c:pt>
                <c:pt idx="4">
                  <c:v>1.1254667648457968</c:v>
                </c:pt>
                <c:pt idx="5">
                  <c:v>1.3215757249109146</c:v>
                </c:pt>
                <c:pt idx="6">
                  <c:v>1.0994460847894203</c:v>
                </c:pt>
                <c:pt idx="7">
                  <c:v>0.65830691192181234</c:v>
                </c:pt>
                <c:pt idx="8">
                  <c:v>0.86870053102514078</c:v>
                </c:pt>
                <c:pt idx="9">
                  <c:v>0.30560017911194848</c:v>
                </c:pt>
                <c:pt idx="10">
                  <c:v>3.4279570043762817</c:v>
                </c:pt>
                <c:pt idx="11">
                  <c:v>-2.7319989557063451</c:v>
                </c:pt>
                <c:pt idx="12">
                  <c:v>-0.23696572072682898</c:v>
                </c:pt>
                <c:pt idx="13">
                  <c:v>-1.585011027443457</c:v>
                </c:pt>
                <c:pt idx="14">
                  <c:v>-6.2460556566622358</c:v>
                </c:pt>
                <c:pt idx="15">
                  <c:v>2.7280863603103285</c:v>
                </c:pt>
                <c:pt idx="16">
                  <c:v>-2.0408694431767174</c:v>
                </c:pt>
              </c:numCache>
            </c:numRef>
          </c:val>
          <c:smooth val="1"/>
          <c:extLst>
            <c:ext xmlns:c16="http://schemas.microsoft.com/office/drawing/2014/chart" uri="{C3380CC4-5D6E-409C-BE32-E72D297353CC}">
              <c16:uniqueId val="{00000000-F070-4BB0-99F8-3D6DCF73084B}"/>
            </c:ext>
          </c:extLst>
        </c:ser>
        <c:dLbls>
          <c:showLegendKey val="0"/>
          <c:showVal val="0"/>
          <c:showCatName val="0"/>
          <c:showSerName val="0"/>
          <c:showPercent val="0"/>
          <c:showBubbleSize val="0"/>
        </c:dLbls>
        <c:smooth val="0"/>
        <c:axId val="434018544"/>
        <c:axId val="434023640"/>
      </c:lineChart>
      <c:catAx>
        <c:axId val="434018544"/>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800" b="0" i="0" u="none" strike="noStrike" kern="1200" baseline="0">
                <a:solidFill>
                  <a:schemeClr val="tx1">
                    <a:lumMod val="65000"/>
                    <a:lumOff val="35000"/>
                  </a:schemeClr>
                </a:solidFill>
                <a:latin typeface="Georgia" panose="02040502050405020303" pitchFamily="18" charset="0"/>
                <a:ea typeface="+mn-ea"/>
                <a:cs typeface="+mn-cs"/>
              </a:defRPr>
            </a:pPr>
            <a:endParaRPr lang="LID4096"/>
          </a:p>
        </c:txPr>
        <c:crossAx val="434023640"/>
        <c:crosses val="autoZero"/>
        <c:auto val="1"/>
        <c:lblAlgn val="ctr"/>
        <c:lblOffset val="100"/>
        <c:noMultiLvlLbl val="0"/>
      </c:catAx>
      <c:valAx>
        <c:axId val="434023640"/>
        <c:scaling>
          <c:orientation val="minMax"/>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LID4096"/>
            </a:p>
          </c:txPr>
        </c:title>
        <c:numFmt formatCode="0.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4340185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LID4096"/>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00">
                <a:latin typeface="Georgia" panose="02040502050405020303" pitchFamily="18" charset="0"/>
              </a:rPr>
              <a:t>Figure 2.1: Beveridge curve 201</a:t>
            </a:r>
            <a:r>
              <a:rPr lang="el-GR" sz="1000">
                <a:latin typeface="Georgia" panose="02040502050405020303" pitchFamily="18" charset="0"/>
              </a:rPr>
              <a:t>6</a:t>
            </a:r>
            <a:r>
              <a:rPr lang="en-US" sz="1000">
                <a:latin typeface="Georgia" panose="02040502050405020303" pitchFamily="18" charset="0"/>
              </a:rPr>
              <a:t>q</a:t>
            </a:r>
            <a:r>
              <a:rPr lang="el-GR" sz="1000">
                <a:latin typeface="Georgia" panose="02040502050405020303" pitchFamily="18" charset="0"/>
              </a:rPr>
              <a:t>4</a:t>
            </a:r>
            <a:r>
              <a:rPr lang="en-US" sz="1000">
                <a:latin typeface="Georgia" panose="02040502050405020303" pitchFamily="18" charset="0"/>
              </a:rPr>
              <a:t>-20</a:t>
            </a:r>
            <a:r>
              <a:rPr lang="el-GR" sz="1000">
                <a:latin typeface="Georgia" panose="02040502050405020303" pitchFamily="18" charset="0"/>
              </a:rPr>
              <a:t>20</a:t>
            </a:r>
            <a:r>
              <a:rPr lang="en-US" sz="1000">
                <a:latin typeface="Georgia" panose="02040502050405020303" pitchFamily="18" charset="0"/>
              </a:rPr>
              <a:t>q</a:t>
            </a:r>
            <a:r>
              <a:rPr lang="el-GR" sz="1000">
                <a:latin typeface="Georgia" panose="02040502050405020303" pitchFamily="18" charset="0"/>
              </a:rPr>
              <a:t>4</a:t>
            </a:r>
          </a:p>
          <a:p>
            <a:pPr>
              <a:defRPr sz="1400" b="0" i="0" u="none" strike="noStrike" kern="1200" spc="0" baseline="0">
                <a:solidFill>
                  <a:schemeClr val="tx1">
                    <a:lumMod val="65000"/>
                    <a:lumOff val="35000"/>
                  </a:schemeClr>
                </a:solidFill>
                <a:latin typeface="+mn-lt"/>
                <a:ea typeface="+mn-ea"/>
                <a:cs typeface="+mn-cs"/>
              </a:defRPr>
            </a:pPr>
            <a:endParaRPr lang="en-US" sz="1000">
              <a:latin typeface="Georgia" panose="02040502050405020303" pitchFamily="18" charset="0"/>
            </a:endParaRPr>
          </a:p>
          <a:p>
            <a:pPr>
              <a:defRPr sz="1400" b="0" i="0" u="none" strike="noStrike" kern="1200" spc="0" baseline="0">
                <a:solidFill>
                  <a:schemeClr val="tx1">
                    <a:lumMod val="65000"/>
                    <a:lumOff val="35000"/>
                  </a:schemeClr>
                </a:solidFill>
                <a:latin typeface="+mn-lt"/>
                <a:ea typeface="+mn-ea"/>
                <a:cs typeface="+mn-cs"/>
              </a:defRPr>
            </a:pPr>
            <a:endParaRPr lang="en-US" sz="1000">
              <a:latin typeface="Georgia" panose="02040502050405020303" pitchFamily="18" charset="0"/>
            </a:endParaRPr>
          </a:p>
        </c:rich>
      </c:tx>
      <c:overlay val="0"/>
      <c:spPr>
        <a:noFill/>
        <a:ln>
          <a:noFill/>
        </a:ln>
        <a:effectLst/>
      </c:spPr>
    </c:title>
    <c:autoTitleDeleted val="0"/>
    <c:plotArea>
      <c:layout/>
      <c:scatterChart>
        <c:scatterStyle val="smoothMarker"/>
        <c:varyColors val="0"/>
        <c:ser>
          <c:idx val="0"/>
          <c:order val="0"/>
          <c:tx>
            <c:strRef>
              <c:f>'Q Graphs '!$A$65</c:f>
              <c:strCache>
                <c:ptCount val="1"/>
                <c:pt idx="0">
                  <c:v>Unemployment rate</c:v>
                </c:pt>
              </c:strCache>
            </c:strRef>
          </c:tx>
          <c:spPr>
            <a:ln w="19050" cap="rnd">
              <a:solidFill>
                <a:schemeClr val="tx2"/>
              </a:solidFill>
              <a:round/>
            </a:ln>
            <a:effectLst/>
          </c:spPr>
          <c:marker>
            <c:symbol val="circle"/>
            <c:size val="5"/>
            <c:spPr>
              <a:solidFill>
                <a:schemeClr val="accent1"/>
              </a:solidFill>
              <a:ln w="9525">
                <a:solidFill>
                  <a:schemeClr val="accent1"/>
                </a:solidFill>
              </a:ln>
              <a:effectLst/>
            </c:spPr>
          </c:marker>
          <c:dPt>
            <c:idx val="0"/>
            <c:bubble3D val="0"/>
            <c:spPr>
              <a:ln w="19050" cap="rnd">
                <a:solidFill>
                  <a:schemeClr val="tx2"/>
                </a:solidFill>
                <a:round/>
              </a:ln>
              <a:effectLst/>
            </c:spPr>
            <c:extLst>
              <c:ext xmlns:c16="http://schemas.microsoft.com/office/drawing/2014/chart" uri="{C3380CC4-5D6E-409C-BE32-E72D297353CC}">
                <c16:uniqueId val="{00000003-A0CF-4CD8-BB6C-966328C950E3}"/>
              </c:ext>
            </c:extLst>
          </c:dPt>
          <c:dPt>
            <c:idx val="6"/>
            <c:bubble3D val="0"/>
            <c:spPr>
              <a:ln w="19050" cap="rnd">
                <a:solidFill>
                  <a:schemeClr val="tx2"/>
                </a:solidFill>
                <a:round/>
              </a:ln>
              <a:effectLst/>
            </c:spPr>
            <c:extLst>
              <c:ext xmlns:c16="http://schemas.microsoft.com/office/drawing/2014/chart" uri="{C3380CC4-5D6E-409C-BE32-E72D297353CC}">
                <c16:uniqueId val="{00000002-A0CF-4CD8-BB6C-966328C950E3}"/>
              </c:ext>
            </c:extLst>
          </c:dPt>
          <c:dPt>
            <c:idx val="16"/>
            <c:marker>
              <c:spPr>
                <a:solidFill>
                  <a:srgbClr val="FF0000"/>
                </a:solidFill>
                <a:ln w="9525">
                  <a:solidFill>
                    <a:schemeClr val="accent1"/>
                  </a:solidFill>
                </a:ln>
                <a:effectLst/>
              </c:spPr>
            </c:marker>
            <c:bubble3D val="0"/>
            <c:extLst>
              <c:ext xmlns:c16="http://schemas.microsoft.com/office/drawing/2014/chart" uri="{C3380CC4-5D6E-409C-BE32-E72D297353CC}">
                <c16:uniqueId val="{00000001-D6C1-4F34-B4AF-9F8FBC9AF71B}"/>
              </c:ext>
            </c:extLst>
          </c:dPt>
          <c:dLbls>
            <c:dLbl>
              <c:idx val="15"/>
              <c:layout>
                <c:manualLayout>
                  <c:x val="-4.328826988241731E-2"/>
                  <c:y val="-5.0590508618855078E-2"/>
                </c:manualLayout>
              </c:layout>
              <c:numFmt formatCode="#,##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LID4096"/>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ext>
                <c:ext xmlns:c16="http://schemas.microsoft.com/office/drawing/2014/chart" uri="{C3380CC4-5D6E-409C-BE32-E72D297353CC}">
                  <c16:uniqueId val="{00000000-D6C1-4F34-B4AF-9F8FBC9AF71B}"/>
                </c:ext>
              </c:extLst>
            </c:dLbl>
            <c:dLbl>
              <c:idx val="16"/>
              <c:layout>
                <c:manualLayout>
                  <c:x val="3.9701152658008422E-2"/>
                  <c:y val="3.6598765694828686E-2"/>
                </c:manualLayout>
              </c:layout>
              <c:numFmt formatCode="#,##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LID4096"/>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ext>
                <c:ext xmlns:c16="http://schemas.microsoft.com/office/drawing/2014/chart" uri="{C3380CC4-5D6E-409C-BE32-E72D297353CC}">
                  <c16:uniqueId val="{00000001-D6C1-4F34-B4AF-9F8FBC9AF71B}"/>
                </c:ext>
              </c:extLst>
            </c:dLbl>
            <c:dLbl>
              <c:idx val="17"/>
              <c:numFmt formatCode="#,##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LID4096"/>
                </a:p>
              </c:txPr>
              <c:showLegendKey val="0"/>
              <c:showVal val="0"/>
              <c:showCatName val="0"/>
              <c:showSerName val="0"/>
              <c:showPercent val="0"/>
              <c:showBubbleSize val="0"/>
              <c:extLst>
                <c:ext xmlns:c16="http://schemas.microsoft.com/office/drawing/2014/chart" uri="{C3380CC4-5D6E-409C-BE32-E72D297353CC}">
                  <c16:uniqueId val="{00000005-2EDD-4909-9903-2315F8B81D22}"/>
                </c:ext>
              </c:extLst>
            </c:dLbl>
            <c:dLbl>
              <c:idx val="20"/>
              <c:numFmt formatCode="#,##0.0" sourceLinked="0"/>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LID4096"/>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prstGeom>
                  </c15:spPr>
                </c:ext>
                <c:ext xmlns:c16="http://schemas.microsoft.com/office/drawing/2014/chart" uri="{C3380CC4-5D6E-409C-BE32-E72D297353CC}">
                  <c16:uniqueId val="{00000003-D6C1-4F34-B4AF-9F8FBC9AF71B}"/>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LID4096"/>
              </a:p>
            </c:txPr>
            <c:showLegendKey val="0"/>
            <c:showVal val="0"/>
            <c:showCatName val="0"/>
            <c:showSerName val="0"/>
            <c:showPercent val="0"/>
            <c:showBubbleSize val="0"/>
            <c:extLst>
              <c:ext xmlns:c15="http://schemas.microsoft.com/office/drawing/2012/chart" uri="{CE6537A1-D6FC-4f65-9D91-7224C49458BB}">
                <c15:showLeaderLines val="0"/>
              </c:ext>
            </c:extLst>
          </c:dLbls>
          <c:trendline>
            <c:spPr>
              <a:ln w="25400"/>
            </c:spPr>
            <c:trendlineType val="linear"/>
            <c:dispRSqr val="0"/>
            <c:dispEq val="0"/>
          </c:trendline>
          <c:xVal>
            <c:numRef>
              <c:f>'Q Graphs '!$L$64:$AB$64</c:f>
              <c:numCache>
                <c:formatCode>0.0</c:formatCode>
                <c:ptCount val="17"/>
                <c:pt idx="0">
                  <c:v>0.60032166768486539</c:v>
                </c:pt>
                <c:pt idx="1">
                  <c:v>1.0719141459229091</c:v>
                </c:pt>
                <c:pt idx="2">
                  <c:v>0.81244224699684386</c:v>
                </c:pt>
                <c:pt idx="3">
                  <c:v>1.393849044636956</c:v>
                </c:pt>
                <c:pt idx="4">
                  <c:v>0.98280098280098283</c:v>
                </c:pt>
                <c:pt idx="5">
                  <c:v>1.0446786939433079</c:v>
                </c:pt>
                <c:pt idx="6">
                  <c:v>1.4468314728002429</c:v>
                </c:pt>
                <c:pt idx="7">
                  <c:v>2.1396418395282573</c:v>
                </c:pt>
                <c:pt idx="8">
                  <c:v>0.97970083000023123</c:v>
                </c:pt>
                <c:pt idx="9">
                  <c:v>1.971480301232394</c:v>
                </c:pt>
                <c:pt idx="10">
                  <c:v>1.7481382797021248</c:v>
                </c:pt>
                <c:pt idx="11">
                  <c:v>1.9543884655446522</c:v>
                </c:pt>
                <c:pt idx="12">
                  <c:v>1.3233111832042588</c:v>
                </c:pt>
                <c:pt idx="13">
                  <c:v>2.0448924700545912</c:v>
                </c:pt>
                <c:pt idx="14">
                  <c:v>1.1878159917007003</c:v>
                </c:pt>
                <c:pt idx="15">
                  <c:v>1.6741280137162213</c:v>
                </c:pt>
                <c:pt idx="16">
                  <c:v>1.3</c:v>
                </c:pt>
              </c:numCache>
            </c:numRef>
          </c:xVal>
          <c:yVal>
            <c:numRef>
              <c:f>'Q Graphs '!$L$65:$AB$65</c:f>
              <c:numCache>
                <c:formatCode>0.0</c:formatCode>
                <c:ptCount val="17"/>
                <c:pt idx="0">
                  <c:v>12.966666666666669</c:v>
                </c:pt>
                <c:pt idx="1">
                  <c:v>12.4</c:v>
                </c:pt>
                <c:pt idx="2">
                  <c:v>11.466666666666667</c:v>
                </c:pt>
                <c:pt idx="3">
                  <c:v>10.4</c:v>
                </c:pt>
                <c:pt idx="4">
                  <c:v>10.299999999999999</c:v>
                </c:pt>
                <c:pt idx="5">
                  <c:v>9.4</c:v>
                </c:pt>
                <c:pt idx="6">
                  <c:v>8.3333333333333339</c:v>
                </c:pt>
                <c:pt idx="7">
                  <c:v>8.2000000000000011</c:v>
                </c:pt>
                <c:pt idx="8">
                  <c:v>7.7333333333333343</c:v>
                </c:pt>
                <c:pt idx="9">
                  <c:v>7.5666666666666664</c:v>
                </c:pt>
                <c:pt idx="10">
                  <c:v>7.333333333333333</c:v>
                </c:pt>
                <c:pt idx="11">
                  <c:v>6.8</c:v>
                </c:pt>
                <c:pt idx="12">
                  <c:v>6.4666666666666659</c:v>
                </c:pt>
                <c:pt idx="13">
                  <c:v>6.2666666666666666</c:v>
                </c:pt>
                <c:pt idx="14">
                  <c:v>7.7333333333333334</c:v>
                </c:pt>
                <c:pt idx="15">
                  <c:v>8.1999999999999993</c:v>
                </c:pt>
                <c:pt idx="16">
                  <c:v>8</c:v>
                </c:pt>
              </c:numCache>
            </c:numRef>
          </c:yVal>
          <c:smooth val="1"/>
          <c:extLst>
            <c:ext xmlns:c16="http://schemas.microsoft.com/office/drawing/2014/chart" uri="{C3380CC4-5D6E-409C-BE32-E72D297353CC}">
              <c16:uniqueId val="{00000004-949B-4719-8170-34209BC947B6}"/>
            </c:ext>
          </c:extLst>
        </c:ser>
        <c:dLbls>
          <c:showLegendKey val="0"/>
          <c:showVal val="0"/>
          <c:showCatName val="0"/>
          <c:showSerName val="0"/>
          <c:showPercent val="0"/>
          <c:showBubbleSize val="0"/>
        </c:dLbls>
        <c:axId val="434016584"/>
        <c:axId val="434024032"/>
      </c:scatterChart>
      <c:valAx>
        <c:axId val="434016584"/>
        <c:scaling>
          <c:orientation val="minMax"/>
          <c:max val="2.5"/>
          <c:min val="0"/>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t>
                </a:r>
              </a:p>
              <a:p>
                <a:pPr>
                  <a:defRPr sz="1000" b="0" i="0" u="none" strike="noStrike" kern="1200" baseline="0">
                    <a:solidFill>
                      <a:schemeClr val="tx1">
                        <a:lumMod val="65000"/>
                        <a:lumOff val="35000"/>
                      </a:schemeClr>
                    </a:solidFill>
                    <a:latin typeface="+mn-lt"/>
                    <a:ea typeface="+mn-ea"/>
                    <a:cs typeface="+mn-cs"/>
                  </a:defRPr>
                </a:pPr>
                <a:endParaRPr lang="en-US"/>
              </a:p>
            </c:rich>
          </c:tx>
          <c:overlay val="0"/>
          <c:spPr>
            <a:noFill/>
            <a:ln>
              <a:noFill/>
            </a:ln>
            <a:effectLst/>
          </c:sp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434024032"/>
        <c:crosses val="autoZero"/>
        <c:crossBetween val="midCat"/>
        <c:majorUnit val="0.5"/>
      </c:valAx>
      <c:valAx>
        <c:axId val="434024032"/>
        <c:scaling>
          <c:orientation val="minMax"/>
          <c:max val="14"/>
        </c:scaling>
        <c:delete val="0"/>
        <c:axPos val="l"/>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a:t>
                </a:r>
              </a:p>
            </c:rich>
          </c:tx>
          <c:overlay val="0"/>
          <c:spPr>
            <a:noFill/>
            <a:ln>
              <a:noFill/>
            </a:ln>
            <a:effectLst/>
          </c:spPr>
        </c:title>
        <c:numFmt formatCode="0.0"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ID4096"/>
          </a:p>
        </c:txPr>
        <c:crossAx val="434016584"/>
        <c:crosses val="autoZero"/>
        <c:crossBetween val="midCat"/>
        <c:majorUnit val="2"/>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LID4096"/>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3276600</xdr:colOff>
      <xdr:row>12</xdr:row>
      <xdr:rowOff>166687</xdr:rowOff>
    </xdr:from>
    <xdr:to>
      <xdr:col>8</xdr:col>
      <xdr:colOff>133350</xdr:colOff>
      <xdr:row>27</xdr:row>
      <xdr:rowOff>52387</xdr:rowOff>
    </xdr:to>
    <xdr:graphicFrame macro="">
      <xdr:nvGraphicFramePr>
        <xdr:cNvPr id="2" name="Chart 1">
          <a:extLst>
            <a:ext uri="{FF2B5EF4-FFF2-40B4-BE49-F238E27FC236}">
              <a16:creationId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504825</xdr:colOff>
      <xdr:row>12</xdr:row>
      <xdr:rowOff>166687</xdr:rowOff>
    </xdr:from>
    <xdr:to>
      <xdr:col>16</xdr:col>
      <xdr:colOff>200025</xdr:colOff>
      <xdr:row>27</xdr:row>
      <xdr:rowOff>52387</xdr:rowOff>
    </xdr:to>
    <xdr:graphicFrame macro="">
      <xdr:nvGraphicFramePr>
        <xdr:cNvPr id="3" name="Chart 2">
          <a:extLst>
            <a:ext uri="{FF2B5EF4-FFF2-40B4-BE49-F238E27FC236}">
              <a16:creationId xmlns:a16="http://schemas.microsoft.com/office/drawing/2014/main" id="{00000000-0008-0000-07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3424237</xdr:colOff>
      <xdr:row>28</xdr:row>
      <xdr:rowOff>138112</xdr:rowOff>
    </xdr:from>
    <xdr:to>
      <xdr:col>8</xdr:col>
      <xdr:colOff>280987</xdr:colOff>
      <xdr:row>43</xdr:row>
      <xdr:rowOff>23812</xdr:rowOff>
    </xdr:to>
    <xdr:graphicFrame macro="">
      <xdr:nvGraphicFramePr>
        <xdr:cNvPr id="5" name="Chart 4">
          <a:extLst>
            <a:ext uri="{FF2B5EF4-FFF2-40B4-BE49-F238E27FC236}">
              <a16:creationId xmlns:a16="http://schemas.microsoft.com/office/drawing/2014/main" id="{00000000-0008-0000-07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414337</xdr:colOff>
      <xdr:row>45</xdr:row>
      <xdr:rowOff>80962</xdr:rowOff>
    </xdr:from>
    <xdr:to>
      <xdr:col>13</xdr:col>
      <xdr:colOff>9525</xdr:colOff>
      <xdr:row>59</xdr:row>
      <xdr:rowOff>157162</xdr:rowOff>
    </xdr:to>
    <xdr:graphicFrame macro="">
      <xdr:nvGraphicFramePr>
        <xdr:cNvPr id="7" name="Chart 6">
          <a:extLst>
            <a:ext uri="{FF2B5EF4-FFF2-40B4-BE49-F238E27FC236}">
              <a16:creationId xmlns:a16="http://schemas.microsoft.com/office/drawing/2014/main" id="{00000000-0008-0000-07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419100</xdr:colOff>
      <xdr:row>28</xdr:row>
      <xdr:rowOff>138112</xdr:rowOff>
    </xdr:from>
    <xdr:to>
      <xdr:col>17</xdr:col>
      <xdr:colOff>552450</xdr:colOff>
      <xdr:row>43</xdr:row>
      <xdr:rowOff>23812</xdr:rowOff>
    </xdr:to>
    <xdr:graphicFrame macro="">
      <xdr:nvGraphicFramePr>
        <xdr:cNvPr id="9" name="Chart 8">
          <a:extLst>
            <a:ext uri="{FF2B5EF4-FFF2-40B4-BE49-F238E27FC236}">
              <a16:creationId xmlns:a16="http://schemas.microsoft.com/office/drawing/2014/main" id="{00000000-0008-0000-07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733424</xdr:colOff>
      <xdr:row>43</xdr:row>
      <xdr:rowOff>67236</xdr:rowOff>
    </xdr:from>
    <xdr:to>
      <xdr:col>13</xdr:col>
      <xdr:colOff>31749</xdr:colOff>
      <xdr:row>56</xdr:row>
      <xdr:rowOff>161926</xdr:rowOff>
    </xdr:to>
    <xdr:graphicFrame macro="">
      <xdr:nvGraphicFramePr>
        <xdr:cNvPr id="6" name="Chart 5">
          <a:extLst>
            <a:ext uri="{FF2B5EF4-FFF2-40B4-BE49-F238E27FC236}">
              <a16:creationId xmlns:a16="http://schemas.microsoft.com/office/drawing/2014/main" id="{00000000-0008-0000-08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209550</xdr:colOff>
      <xdr:row>3</xdr:row>
      <xdr:rowOff>9526</xdr:rowOff>
    </xdr:from>
    <xdr:to>
      <xdr:col>13</xdr:col>
      <xdr:colOff>571499</xdr:colOff>
      <xdr:row>14</xdr:row>
      <xdr:rowOff>47626</xdr:rowOff>
    </xdr:to>
    <xdr:graphicFrame macro="">
      <xdr:nvGraphicFramePr>
        <xdr:cNvPr id="7" name="Chart 6">
          <a:extLst>
            <a:ext uri="{FF2B5EF4-FFF2-40B4-BE49-F238E27FC236}">
              <a16:creationId xmlns:a16="http://schemas.microsoft.com/office/drawing/2014/main" id="{00000000-0008-0000-08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22</xdr:row>
      <xdr:rowOff>52387</xdr:rowOff>
    </xdr:from>
    <xdr:to>
      <xdr:col>10</xdr:col>
      <xdr:colOff>571500</xdr:colOff>
      <xdr:row>34</xdr:row>
      <xdr:rowOff>47625</xdr:rowOff>
    </xdr:to>
    <xdr:graphicFrame macro="">
      <xdr:nvGraphicFramePr>
        <xdr:cNvPr id="8" name="Chart 7">
          <a:extLst>
            <a:ext uri="{FF2B5EF4-FFF2-40B4-BE49-F238E27FC236}">
              <a16:creationId xmlns:a16="http://schemas.microsoft.com/office/drawing/2014/main" id="{00000000-0008-0000-08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352426</xdr:colOff>
      <xdr:row>67</xdr:row>
      <xdr:rowOff>60325</xdr:rowOff>
    </xdr:from>
    <xdr:to>
      <xdr:col>10</xdr:col>
      <xdr:colOff>661148</xdr:colOff>
      <xdr:row>83</xdr:row>
      <xdr:rowOff>63500</xdr:rowOff>
    </xdr:to>
    <xdr:graphicFrame macro="">
      <xdr:nvGraphicFramePr>
        <xdr:cNvPr id="9" name="Chart 8">
          <a:extLst>
            <a:ext uri="{FF2B5EF4-FFF2-40B4-BE49-F238E27FC236}">
              <a16:creationId xmlns:a16="http://schemas.microsoft.com/office/drawing/2014/main" id="{00000000-0008-0000-08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590549</xdr:colOff>
      <xdr:row>86</xdr:row>
      <xdr:rowOff>19051</xdr:rowOff>
    </xdr:from>
    <xdr:to>
      <xdr:col>16</xdr:col>
      <xdr:colOff>9525</xdr:colOff>
      <xdr:row>99</xdr:row>
      <xdr:rowOff>95251</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LM_E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lias\Desktop\LABOUR\LM_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Περιεχόμενα"/>
      <sheetName val="Α"/>
      <sheetName val="Β"/>
      <sheetName val="Γ"/>
      <sheetName val="Δ"/>
      <sheetName val="ALMPs"/>
      <sheetName val="Q graphs"/>
      <sheetName val="ΕΤΗΣΙΑ"/>
    </sheetNames>
    <sheetDataSet>
      <sheetData sheetId="0"/>
      <sheetData sheetId="1">
        <row r="2">
          <cell r="AG2">
            <v>427042</v>
          </cell>
          <cell r="AH2">
            <v>427864</v>
          </cell>
        </row>
        <row r="15">
          <cell r="AG15">
            <v>55.7</v>
          </cell>
        </row>
        <row r="17">
          <cell r="AG17">
            <v>56048</v>
          </cell>
          <cell r="AH17">
            <v>50242</v>
          </cell>
        </row>
        <row r="18">
          <cell r="AG18">
            <v>0</v>
          </cell>
        </row>
        <row r="19">
          <cell r="AG19">
            <v>0</v>
          </cell>
        </row>
        <row r="20">
          <cell r="AG20">
            <v>45983</v>
          </cell>
          <cell r="AH20">
            <v>48816</v>
          </cell>
        </row>
        <row r="29">
          <cell r="AG29">
            <v>72153</v>
          </cell>
        </row>
        <row r="37">
          <cell r="AG37">
            <v>309933</v>
          </cell>
        </row>
        <row r="38">
          <cell r="AG38">
            <v>2.524296895157832</v>
          </cell>
          <cell r="AH38">
            <v>1.0718445599532771</v>
          </cell>
        </row>
        <row r="39">
          <cell r="AG39">
            <v>46245</v>
          </cell>
        </row>
        <row r="40">
          <cell r="AG40">
            <v>-6.3942190915715287</v>
          </cell>
          <cell r="AH40">
            <v>-10.102713806898038</v>
          </cell>
        </row>
        <row r="41">
          <cell r="AG41">
            <v>28338</v>
          </cell>
        </row>
        <row r="42">
          <cell r="AG42">
            <v>0.71794142735286925</v>
          </cell>
          <cell r="AH42">
            <v>3.4758980873738494</v>
          </cell>
        </row>
      </sheetData>
      <sheetData sheetId="2"/>
      <sheetData sheetId="3">
        <row r="8">
          <cell r="AH8">
            <v>34952</v>
          </cell>
        </row>
      </sheetData>
      <sheetData sheetId="4">
        <row r="2">
          <cell r="AK2">
            <v>263006</v>
          </cell>
        </row>
      </sheetData>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Περιεχόμενα"/>
      <sheetName val="Α"/>
      <sheetName val="Β"/>
      <sheetName val="Γ"/>
      <sheetName val="Δ"/>
      <sheetName val="ALMPs"/>
      <sheetName val="Q graphs"/>
      <sheetName val="ΕΤΗΣΙΑ"/>
    </sheetNames>
    <sheetDataSet>
      <sheetData sheetId="0" refreshError="1"/>
      <sheetData sheetId="1">
        <row r="19">
          <cell r="AO19">
            <v>51111</v>
          </cell>
        </row>
        <row r="22">
          <cell r="AO22">
            <v>44241</v>
          </cell>
        </row>
        <row r="25">
          <cell r="AO25">
            <v>95352</v>
          </cell>
        </row>
        <row r="28">
          <cell r="AO28">
            <v>11.428961149895127</v>
          </cell>
        </row>
        <row r="29">
          <cell r="AO29">
            <v>9.8927563583672846</v>
          </cell>
        </row>
        <row r="31">
          <cell r="AO31">
            <v>45697</v>
          </cell>
        </row>
        <row r="39">
          <cell r="AO39">
            <v>327681</v>
          </cell>
        </row>
        <row r="40">
          <cell r="AO40">
            <v>-1.3068489850009115</v>
          </cell>
        </row>
        <row r="41">
          <cell r="AO41">
            <v>52755</v>
          </cell>
        </row>
        <row r="42">
          <cell r="AO42">
            <v>9.4867659614834565E-2</v>
          </cell>
        </row>
        <row r="43">
          <cell r="AO43">
            <v>36681</v>
          </cell>
        </row>
        <row r="44">
          <cell r="AO44">
            <v>9.0074294205052041</v>
          </cell>
        </row>
      </sheetData>
      <sheetData sheetId="2" refreshError="1"/>
      <sheetData sheetId="3"/>
      <sheetData sheetId="4">
        <row r="2">
          <cell r="AS2">
            <v>263152</v>
          </cell>
        </row>
      </sheetData>
      <sheetData sheetId="5" refreshError="1"/>
      <sheetData sheetId="6" refreshError="1"/>
      <sheetData sheetId="7"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319" displayName="Table319" ref="C5:Q29" totalsRowShown="0" headerRowDxfId="16" dataDxfId="15">
  <tableColumns count="15">
    <tableColumn id="1" xr3:uid="{00000000-0010-0000-0000-000001000000}" name="Program" dataDxfId="14"/>
    <tableColumn id="2" xr3:uid="{00000000-0010-0000-0000-000002000000}" name="Target Group" dataDxfId="13"/>
    <tableColumn id="12" xr3:uid="{00000000-0010-0000-0000-00000C000000}" name="Duration of the program" dataDxfId="12"/>
    <tableColumn id="13" xr3:uid="{00000000-0010-0000-0000-00000D000000}" name="Total Budget" dataDxfId="11"/>
    <tableColumn id="14" xr3:uid="{00000000-0010-0000-0000-00000E000000}" name="Budget 2015" dataDxfId="10"/>
    <tableColumn id="9" xr3:uid="{00000000-0010-0000-0000-000009000000}" name="Budget 2016" dataDxfId="9"/>
    <tableColumn id="10" xr3:uid="{00000000-0010-0000-0000-00000A000000}" name="Budget 2017" dataDxfId="8"/>
    <tableColumn id="5" xr3:uid="{00000000-0010-0000-0000-000005000000}" name="Budget 2018" dataDxfId="7"/>
    <tableColumn id="3" xr3:uid="{00000000-0010-0000-0000-000003000000}" name="Employment/ Training Duration in months" dataDxfId="6"/>
    <tableColumn id="11" xr3:uid="{00000000-0010-0000-0000-00000B000000}" name="Total Expected Employment" dataDxfId="5"/>
    <tableColumn id="16" xr3:uid="{00000000-0010-0000-0000-000010000000}" name="Call Dates" dataDxfId="4"/>
    <tableColumn id="17" xr3:uid="{00000000-0010-0000-0000-000011000000}" name="Applicants for each call" dataDxfId="3"/>
    <tableColumn id="18" xr3:uid="{00000000-0010-0000-0000-000012000000}" name="Successful applications for each call" dataDxfId="2"/>
    <tableColumn id="4" xr3:uid="{00000000-0010-0000-0000-000004000000}" name="Comment" dataDxfId="1"/>
    <tableColumn id="15" xr3:uid="{00000000-0010-0000-0000-00000F000000}" name="Budget source"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3"/>
  <sheetViews>
    <sheetView view="pageBreakPreview" topLeftCell="B1" zoomScale="70" zoomScaleNormal="70" zoomScaleSheetLayoutView="70" workbookViewId="0">
      <selection activeCell="I21" sqref="I21"/>
    </sheetView>
  </sheetViews>
  <sheetFormatPr defaultColWidth="8.81640625" defaultRowHeight="17.5"/>
  <cols>
    <col min="1" max="1" width="58" style="6" customWidth="1"/>
    <col min="2" max="2" width="12.81640625" style="2" customWidth="1"/>
    <col min="3" max="4" width="8.81640625" style="2"/>
    <col min="5" max="5" width="10.26953125" style="2" customWidth="1"/>
    <col min="6" max="6" width="13.1796875" style="2" customWidth="1"/>
    <col min="7" max="256" width="8.81640625" style="2"/>
    <col min="257" max="257" width="58" style="2" customWidth="1"/>
    <col min="258" max="258" width="12.81640625" style="2" customWidth="1"/>
    <col min="259" max="260" width="8.81640625" style="2"/>
    <col min="261" max="261" width="10.26953125" style="2" customWidth="1"/>
    <col min="262" max="262" width="13.7265625" style="2" customWidth="1"/>
    <col min="263" max="512" width="8.81640625" style="2"/>
    <col min="513" max="513" width="58" style="2" customWidth="1"/>
    <col min="514" max="514" width="12.81640625" style="2" customWidth="1"/>
    <col min="515" max="516" width="8.81640625" style="2"/>
    <col min="517" max="517" width="10.26953125" style="2" customWidth="1"/>
    <col min="518" max="518" width="13.7265625" style="2" customWidth="1"/>
    <col min="519" max="768" width="8.81640625" style="2"/>
    <col min="769" max="769" width="58" style="2" customWidth="1"/>
    <col min="770" max="770" width="12.81640625" style="2" customWidth="1"/>
    <col min="771" max="772" width="8.81640625" style="2"/>
    <col min="773" max="773" width="10.26953125" style="2" customWidth="1"/>
    <col min="774" max="774" width="13.7265625" style="2" customWidth="1"/>
    <col min="775" max="1024" width="8.81640625" style="2"/>
    <col min="1025" max="1025" width="58" style="2" customWidth="1"/>
    <col min="1026" max="1026" width="12.81640625" style="2" customWidth="1"/>
    <col min="1027" max="1028" width="8.81640625" style="2"/>
    <col min="1029" max="1029" width="10.26953125" style="2" customWidth="1"/>
    <col min="1030" max="1030" width="13.7265625" style="2" customWidth="1"/>
    <col min="1031" max="1280" width="8.81640625" style="2"/>
    <col min="1281" max="1281" width="58" style="2" customWidth="1"/>
    <col min="1282" max="1282" width="12.81640625" style="2" customWidth="1"/>
    <col min="1283" max="1284" width="8.81640625" style="2"/>
    <col min="1285" max="1285" width="10.26953125" style="2" customWidth="1"/>
    <col min="1286" max="1286" width="13.7265625" style="2" customWidth="1"/>
    <col min="1287" max="1536" width="8.81640625" style="2"/>
    <col min="1537" max="1537" width="58" style="2" customWidth="1"/>
    <col min="1538" max="1538" width="12.81640625" style="2" customWidth="1"/>
    <col min="1539" max="1540" width="8.81640625" style="2"/>
    <col min="1541" max="1541" width="10.26953125" style="2" customWidth="1"/>
    <col min="1542" max="1542" width="13.7265625" style="2" customWidth="1"/>
    <col min="1543" max="1792" width="8.81640625" style="2"/>
    <col min="1793" max="1793" width="58" style="2" customWidth="1"/>
    <col min="1794" max="1794" width="12.81640625" style="2" customWidth="1"/>
    <col min="1795" max="1796" width="8.81640625" style="2"/>
    <col min="1797" max="1797" width="10.26953125" style="2" customWidth="1"/>
    <col min="1798" max="1798" width="13.7265625" style="2" customWidth="1"/>
    <col min="1799" max="2048" width="8.81640625" style="2"/>
    <col min="2049" max="2049" width="58" style="2" customWidth="1"/>
    <col min="2050" max="2050" width="12.81640625" style="2" customWidth="1"/>
    <col min="2051" max="2052" width="8.81640625" style="2"/>
    <col min="2053" max="2053" width="10.26953125" style="2" customWidth="1"/>
    <col min="2054" max="2054" width="13.7265625" style="2" customWidth="1"/>
    <col min="2055" max="2304" width="8.81640625" style="2"/>
    <col min="2305" max="2305" width="58" style="2" customWidth="1"/>
    <col min="2306" max="2306" width="12.81640625" style="2" customWidth="1"/>
    <col min="2307" max="2308" width="8.81640625" style="2"/>
    <col min="2309" max="2309" width="10.26953125" style="2" customWidth="1"/>
    <col min="2310" max="2310" width="13.7265625" style="2" customWidth="1"/>
    <col min="2311" max="2560" width="8.81640625" style="2"/>
    <col min="2561" max="2561" width="58" style="2" customWidth="1"/>
    <col min="2562" max="2562" width="12.81640625" style="2" customWidth="1"/>
    <col min="2563" max="2564" width="8.81640625" style="2"/>
    <col min="2565" max="2565" width="10.26953125" style="2" customWidth="1"/>
    <col min="2566" max="2566" width="13.7265625" style="2" customWidth="1"/>
    <col min="2567" max="2816" width="8.81640625" style="2"/>
    <col min="2817" max="2817" width="58" style="2" customWidth="1"/>
    <col min="2818" max="2818" width="12.81640625" style="2" customWidth="1"/>
    <col min="2819" max="2820" width="8.81640625" style="2"/>
    <col min="2821" max="2821" width="10.26953125" style="2" customWidth="1"/>
    <col min="2822" max="2822" width="13.7265625" style="2" customWidth="1"/>
    <col min="2823" max="3072" width="8.81640625" style="2"/>
    <col min="3073" max="3073" width="58" style="2" customWidth="1"/>
    <col min="3074" max="3074" width="12.81640625" style="2" customWidth="1"/>
    <col min="3075" max="3076" width="8.81640625" style="2"/>
    <col min="3077" max="3077" width="10.26953125" style="2" customWidth="1"/>
    <col min="3078" max="3078" width="13.7265625" style="2" customWidth="1"/>
    <col min="3079" max="3328" width="8.81640625" style="2"/>
    <col min="3329" max="3329" width="58" style="2" customWidth="1"/>
    <col min="3330" max="3330" width="12.81640625" style="2" customWidth="1"/>
    <col min="3331" max="3332" width="8.81640625" style="2"/>
    <col min="3333" max="3333" width="10.26953125" style="2" customWidth="1"/>
    <col min="3334" max="3334" width="13.7265625" style="2" customWidth="1"/>
    <col min="3335" max="3584" width="8.81640625" style="2"/>
    <col min="3585" max="3585" width="58" style="2" customWidth="1"/>
    <col min="3586" max="3586" width="12.81640625" style="2" customWidth="1"/>
    <col min="3587" max="3588" width="8.81640625" style="2"/>
    <col min="3589" max="3589" width="10.26953125" style="2" customWidth="1"/>
    <col min="3590" max="3590" width="13.7265625" style="2" customWidth="1"/>
    <col min="3591" max="3840" width="8.81640625" style="2"/>
    <col min="3841" max="3841" width="58" style="2" customWidth="1"/>
    <col min="3842" max="3842" width="12.81640625" style="2" customWidth="1"/>
    <col min="3843" max="3844" width="8.81640625" style="2"/>
    <col min="3845" max="3845" width="10.26953125" style="2" customWidth="1"/>
    <col min="3846" max="3846" width="13.7265625" style="2" customWidth="1"/>
    <col min="3847" max="4096" width="8.81640625" style="2"/>
    <col min="4097" max="4097" width="58" style="2" customWidth="1"/>
    <col min="4098" max="4098" width="12.81640625" style="2" customWidth="1"/>
    <col min="4099" max="4100" width="8.81640625" style="2"/>
    <col min="4101" max="4101" width="10.26953125" style="2" customWidth="1"/>
    <col min="4102" max="4102" width="13.7265625" style="2" customWidth="1"/>
    <col min="4103" max="4352" width="8.81640625" style="2"/>
    <col min="4353" max="4353" width="58" style="2" customWidth="1"/>
    <col min="4354" max="4354" width="12.81640625" style="2" customWidth="1"/>
    <col min="4355" max="4356" width="8.81640625" style="2"/>
    <col min="4357" max="4357" width="10.26953125" style="2" customWidth="1"/>
    <col min="4358" max="4358" width="13.7265625" style="2" customWidth="1"/>
    <col min="4359" max="4608" width="8.81640625" style="2"/>
    <col min="4609" max="4609" width="58" style="2" customWidth="1"/>
    <col min="4610" max="4610" width="12.81640625" style="2" customWidth="1"/>
    <col min="4611" max="4612" width="8.81640625" style="2"/>
    <col min="4613" max="4613" width="10.26953125" style="2" customWidth="1"/>
    <col min="4614" max="4614" width="13.7265625" style="2" customWidth="1"/>
    <col min="4615" max="4864" width="8.81640625" style="2"/>
    <col min="4865" max="4865" width="58" style="2" customWidth="1"/>
    <col min="4866" max="4866" width="12.81640625" style="2" customWidth="1"/>
    <col min="4867" max="4868" width="8.81640625" style="2"/>
    <col min="4869" max="4869" width="10.26953125" style="2" customWidth="1"/>
    <col min="4870" max="4870" width="13.7265625" style="2" customWidth="1"/>
    <col min="4871" max="5120" width="8.81640625" style="2"/>
    <col min="5121" max="5121" width="58" style="2" customWidth="1"/>
    <col min="5122" max="5122" width="12.81640625" style="2" customWidth="1"/>
    <col min="5123" max="5124" width="8.81640625" style="2"/>
    <col min="5125" max="5125" width="10.26953125" style="2" customWidth="1"/>
    <col min="5126" max="5126" width="13.7265625" style="2" customWidth="1"/>
    <col min="5127" max="5376" width="8.81640625" style="2"/>
    <col min="5377" max="5377" width="58" style="2" customWidth="1"/>
    <col min="5378" max="5378" width="12.81640625" style="2" customWidth="1"/>
    <col min="5379" max="5380" width="8.81640625" style="2"/>
    <col min="5381" max="5381" width="10.26953125" style="2" customWidth="1"/>
    <col min="5382" max="5382" width="13.7265625" style="2" customWidth="1"/>
    <col min="5383" max="5632" width="8.81640625" style="2"/>
    <col min="5633" max="5633" width="58" style="2" customWidth="1"/>
    <col min="5634" max="5634" width="12.81640625" style="2" customWidth="1"/>
    <col min="5635" max="5636" width="8.81640625" style="2"/>
    <col min="5637" max="5637" width="10.26953125" style="2" customWidth="1"/>
    <col min="5638" max="5638" width="13.7265625" style="2" customWidth="1"/>
    <col min="5639" max="5888" width="8.81640625" style="2"/>
    <col min="5889" max="5889" width="58" style="2" customWidth="1"/>
    <col min="5890" max="5890" width="12.81640625" style="2" customWidth="1"/>
    <col min="5891" max="5892" width="8.81640625" style="2"/>
    <col min="5893" max="5893" width="10.26953125" style="2" customWidth="1"/>
    <col min="5894" max="5894" width="13.7265625" style="2" customWidth="1"/>
    <col min="5895" max="6144" width="8.81640625" style="2"/>
    <col min="6145" max="6145" width="58" style="2" customWidth="1"/>
    <col min="6146" max="6146" width="12.81640625" style="2" customWidth="1"/>
    <col min="6147" max="6148" width="8.81640625" style="2"/>
    <col min="6149" max="6149" width="10.26953125" style="2" customWidth="1"/>
    <col min="6150" max="6150" width="13.7265625" style="2" customWidth="1"/>
    <col min="6151" max="6400" width="8.81640625" style="2"/>
    <col min="6401" max="6401" width="58" style="2" customWidth="1"/>
    <col min="6402" max="6402" width="12.81640625" style="2" customWidth="1"/>
    <col min="6403" max="6404" width="8.81640625" style="2"/>
    <col min="6405" max="6405" width="10.26953125" style="2" customWidth="1"/>
    <col min="6406" max="6406" width="13.7265625" style="2" customWidth="1"/>
    <col min="6407" max="6656" width="8.81640625" style="2"/>
    <col min="6657" max="6657" width="58" style="2" customWidth="1"/>
    <col min="6658" max="6658" width="12.81640625" style="2" customWidth="1"/>
    <col min="6659" max="6660" width="8.81640625" style="2"/>
    <col min="6661" max="6661" width="10.26953125" style="2" customWidth="1"/>
    <col min="6662" max="6662" width="13.7265625" style="2" customWidth="1"/>
    <col min="6663" max="6912" width="8.81640625" style="2"/>
    <col min="6913" max="6913" width="58" style="2" customWidth="1"/>
    <col min="6914" max="6914" width="12.81640625" style="2" customWidth="1"/>
    <col min="6915" max="6916" width="8.81640625" style="2"/>
    <col min="6917" max="6917" width="10.26953125" style="2" customWidth="1"/>
    <col min="6918" max="6918" width="13.7265625" style="2" customWidth="1"/>
    <col min="6919" max="7168" width="8.81640625" style="2"/>
    <col min="7169" max="7169" width="58" style="2" customWidth="1"/>
    <col min="7170" max="7170" width="12.81640625" style="2" customWidth="1"/>
    <col min="7171" max="7172" width="8.81640625" style="2"/>
    <col min="7173" max="7173" width="10.26953125" style="2" customWidth="1"/>
    <col min="7174" max="7174" width="13.7265625" style="2" customWidth="1"/>
    <col min="7175" max="7424" width="8.81640625" style="2"/>
    <col min="7425" max="7425" width="58" style="2" customWidth="1"/>
    <col min="7426" max="7426" width="12.81640625" style="2" customWidth="1"/>
    <col min="7427" max="7428" width="8.81640625" style="2"/>
    <col min="7429" max="7429" width="10.26953125" style="2" customWidth="1"/>
    <col min="7430" max="7430" width="13.7265625" style="2" customWidth="1"/>
    <col min="7431" max="7680" width="8.81640625" style="2"/>
    <col min="7681" max="7681" width="58" style="2" customWidth="1"/>
    <col min="7682" max="7682" width="12.81640625" style="2" customWidth="1"/>
    <col min="7683" max="7684" width="8.81640625" style="2"/>
    <col min="7685" max="7685" width="10.26953125" style="2" customWidth="1"/>
    <col min="7686" max="7686" width="13.7265625" style="2" customWidth="1"/>
    <col min="7687" max="7936" width="8.81640625" style="2"/>
    <col min="7937" max="7937" width="58" style="2" customWidth="1"/>
    <col min="7938" max="7938" width="12.81640625" style="2" customWidth="1"/>
    <col min="7939" max="7940" width="8.81640625" style="2"/>
    <col min="7941" max="7941" width="10.26953125" style="2" customWidth="1"/>
    <col min="7942" max="7942" width="13.7265625" style="2" customWidth="1"/>
    <col min="7943" max="8192" width="8.81640625" style="2"/>
    <col min="8193" max="8193" width="58" style="2" customWidth="1"/>
    <col min="8194" max="8194" width="12.81640625" style="2" customWidth="1"/>
    <col min="8195" max="8196" width="8.81640625" style="2"/>
    <col min="8197" max="8197" width="10.26953125" style="2" customWidth="1"/>
    <col min="8198" max="8198" width="13.7265625" style="2" customWidth="1"/>
    <col min="8199" max="8448" width="8.81640625" style="2"/>
    <col min="8449" max="8449" width="58" style="2" customWidth="1"/>
    <col min="8450" max="8450" width="12.81640625" style="2" customWidth="1"/>
    <col min="8451" max="8452" width="8.81640625" style="2"/>
    <col min="8453" max="8453" width="10.26953125" style="2" customWidth="1"/>
    <col min="8454" max="8454" width="13.7265625" style="2" customWidth="1"/>
    <col min="8455" max="8704" width="8.81640625" style="2"/>
    <col min="8705" max="8705" width="58" style="2" customWidth="1"/>
    <col min="8706" max="8706" width="12.81640625" style="2" customWidth="1"/>
    <col min="8707" max="8708" width="8.81640625" style="2"/>
    <col min="8709" max="8709" width="10.26953125" style="2" customWidth="1"/>
    <col min="8710" max="8710" width="13.7265625" style="2" customWidth="1"/>
    <col min="8711" max="8960" width="8.81640625" style="2"/>
    <col min="8961" max="8961" width="58" style="2" customWidth="1"/>
    <col min="8962" max="8962" width="12.81640625" style="2" customWidth="1"/>
    <col min="8963" max="8964" width="8.81640625" style="2"/>
    <col min="8965" max="8965" width="10.26953125" style="2" customWidth="1"/>
    <col min="8966" max="8966" width="13.7265625" style="2" customWidth="1"/>
    <col min="8967" max="9216" width="8.81640625" style="2"/>
    <col min="9217" max="9217" width="58" style="2" customWidth="1"/>
    <col min="9218" max="9218" width="12.81640625" style="2" customWidth="1"/>
    <col min="9219" max="9220" width="8.81640625" style="2"/>
    <col min="9221" max="9221" width="10.26953125" style="2" customWidth="1"/>
    <col min="9222" max="9222" width="13.7265625" style="2" customWidth="1"/>
    <col min="9223" max="9472" width="8.81640625" style="2"/>
    <col min="9473" max="9473" width="58" style="2" customWidth="1"/>
    <col min="9474" max="9474" width="12.81640625" style="2" customWidth="1"/>
    <col min="9475" max="9476" width="8.81640625" style="2"/>
    <col min="9477" max="9477" width="10.26953125" style="2" customWidth="1"/>
    <col min="9478" max="9478" width="13.7265625" style="2" customWidth="1"/>
    <col min="9479" max="9728" width="8.81640625" style="2"/>
    <col min="9729" max="9729" width="58" style="2" customWidth="1"/>
    <col min="9730" max="9730" width="12.81640625" style="2" customWidth="1"/>
    <col min="9731" max="9732" width="8.81640625" style="2"/>
    <col min="9733" max="9733" width="10.26953125" style="2" customWidth="1"/>
    <col min="9734" max="9734" width="13.7265625" style="2" customWidth="1"/>
    <col min="9735" max="9984" width="8.81640625" style="2"/>
    <col min="9985" max="9985" width="58" style="2" customWidth="1"/>
    <col min="9986" max="9986" width="12.81640625" style="2" customWidth="1"/>
    <col min="9987" max="9988" width="8.81640625" style="2"/>
    <col min="9989" max="9989" width="10.26953125" style="2" customWidth="1"/>
    <col min="9990" max="9990" width="13.7265625" style="2" customWidth="1"/>
    <col min="9991" max="10240" width="8.81640625" style="2"/>
    <col min="10241" max="10241" width="58" style="2" customWidth="1"/>
    <col min="10242" max="10242" width="12.81640625" style="2" customWidth="1"/>
    <col min="10243" max="10244" width="8.81640625" style="2"/>
    <col min="10245" max="10245" width="10.26953125" style="2" customWidth="1"/>
    <col min="10246" max="10246" width="13.7265625" style="2" customWidth="1"/>
    <col min="10247" max="10496" width="8.81640625" style="2"/>
    <col min="10497" max="10497" width="58" style="2" customWidth="1"/>
    <col min="10498" max="10498" width="12.81640625" style="2" customWidth="1"/>
    <col min="10499" max="10500" width="8.81640625" style="2"/>
    <col min="10501" max="10501" width="10.26953125" style="2" customWidth="1"/>
    <col min="10502" max="10502" width="13.7265625" style="2" customWidth="1"/>
    <col min="10503" max="10752" width="8.81640625" style="2"/>
    <col min="10753" max="10753" width="58" style="2" customWidth="1"/>
    <col min="10754" max="10754" width="12.81640625" style="2" customWidth="1"/>
    <col min="10755" max="10756" width="8.81640625" style="2"/>
    <col min="10757" max="10757" width="10.26953125" style="2" customWidth="1"/>
    <col min="10758" max="10758" width="13.7265625" style="2" customWidth="1"/>
    <col min="10759" max="11008" width="8.81640625" style="2"/>
    <col min="11009" max="11009" width="58" style="2" customWidth="1"/>
    <col min="11010" max="11010" width="12.81640625" style="2" customWidth="1"/>
    <col min="11011" max="11012" width="8.81640625" style="2"/>
    <col min="11013" max="11013" width="10.26953125" style="2" customWidth="1"/>
    <col min="11014" max="11014" width="13.7265625" style="2" customWidth="1"/>
    <col min="11015" max="11264" width="8.81640625" style="2"/>
    <col min="11265" max="11265" width="58" style="2" customWidth="1"/>
    <col min="11266" max="11266" width="12.81640625" style="2" customWidth="1"/>
    <col min="11267" max="11268" width="8.81640625" style="2"/>
    <col min="11269" max="11269" width="10.26953125" style="2" customWidth="1"/>
    <col min="11270" max="11270" width="13.7265625" style="2" customWidth="1"/>
    <col min="11271" max="11520" width="8.81640625" style="2"/>
    <col min="11521" max="11521" width="58" style="2" customWidth="1"/>
    <col min="11522" max="11522" width="12.81640625" style="2" customWidth="1"/>
    <col min="11523" max="11524" width="8.81640625" style="2"/>
    <col min="11525" max="11525" width="10.26953125" style="2" customWidth="1"/>
    <col min="11526" max="11526" width="13.7265625" style="2" customWidth="1"/>
    <col min="11527" max="11776" width="8.81640625" style="2"/>
    <col min="11777" max="11777" width="58" style="2" customWidth="1"/>
    <col min="11778" max="11778" width="12.81640625" style="2" customWidth="1"/>
    <col min="11779" max="11780" width="8.81640625" style="2"/>
    <col min="11781" max="11781" width="10.26953125" style="2" customWidth="1"/>
    <col min="11782" max="11782" width="13.7265625" style="2" customWidth="1"/>
    <col min="11783" max="12032" width="8.81640625" style="2"/>
    <col min="12033" max="12033" width="58" style="2" customWidth="1"/>
    <col min="12034" max="12034" width="12.81640625" style="2" customWidth="1"/>
    <col min="12035" max="12036" width="8.81640625" style="2"/>
    <col min="12037" max="12037" width="10.26953125" style="2" customWidth="1"/>
    <col min="12038" max="12038" width="13.7265625" style="2" customWidth="1"/>
    <col min="12039" max="12288" width="8.81640625" style="2"/>
    <col min="12289" max="12289" width="58" style="2" customWidth="1"/>
    <col min="12290" max="12290" width="12.81640625" style="2" customWidth="1"/>
    <col min="12291" max="12292" width="8.81640625" style="2"/>
    <col min="12293" max="12293" width="10.26953125" style="2" customWidth="1"/>
    <col min="12294" max="12294" width="13.7265625" style="2" customWidth="1"/>
    <col min="12295" max="12544" width="8.81640625" style="2"/>
    <col min="12545" max="12545" width="58" style="2" customWidth="1"/>
    <col min="12546" max="12546" width="12.81640625" style="2" customWidth="1"/>
    <col min="12547" max="12548" width="8.81640625" style="2"/>
    <col min="12549" max="12549" width="10.26953125" style="2" customWidth="1"/>
    <col min="12550" max="12550" width="13.7265625" style="2" customWidth="1"/>
    <col min="12551" max="12800" width="8.81640625" style="2"/>
    <col min="12801" max="12801" width="58" style="2" customWidth="1"/>
    <col min="12802" max="12802" width="12.81640625" style="2" customWidth="1"/>
    <col min="12803" max="12804" width="8.81640625" style="2"/>
    <col min="12805" max="12805" width="10.26953125" style="2" customWidth="1"/>
    <col min="12806" max="12806" width="13.7265625" style="2" customWidth="1"/>
    <col min="12807" max="13056" width="8.81640625" style="2"/>
    <col min="13057" max="13057" width="58" style="2" customWidth="1"/>
    <col min="13058" max="13058" width="12.81640625" style="2" customWidth="1"/>
    <col min="13059" max="13060" width="8.81640625" style="2"/>
    <col min="13061" max="13061" width="10.26953125" style="2" customWidth="1"/>
    <col min="13062" max="13062" width="13.7265625" style="2" customWidth="1"/>
    <col min="13063" max="13312" width="8.81640625" style="2"/>
    <col min="13313" max="13313" width="58" style="2" customWidth="1"/>
    <col min="13314" max="13314" width="12.81640625" style="2" customWidth="1"/>
    <col min="13315" max="13316" width="8.81640625" style="2"/>
    <col min="13317" max="13317" width="10.26953125" style="2" customWidth="1"/>
    <col min="13318" max="13318" width="13.7265625" style="2" customWidth="1"/>
    <col min="13319" max="13568" width="8.81640625" style="2"/>
    <col min="13569" max="13569" width="58" style="2" customWidth="1"/>
    <col min="13570" max="13570" width="12.81640625" style="2" customWidth="1"/>
    <col min="13571" max="13572" width="8.81640625" style="2"/>
    <col min="13573" max="13573" width="10.26953125" style="2" customWidth="1"/>
    <col min="13574" max="13574" width="13.7265625" style="2" customWidth="1"/>
    <col min="13575" max="13824" width="8.81640625" style="2"/>
    <col min="13825" max="13825" width="58" style="2" customWidth="1"/>
    <col min="13826" max="13826" width="12.81640625" style="2" customWidth="1"/>
    <col min="13827" max="13828" width="8.81640625" style="2"/>
    <col min="13829" max="13829" width="10.26953125" style="2" customWidth="1"/>
    <col min="13830" max="13830" width="13.7265625" style="2" customWidth="1"/>
    <col min="13831" max="14080" width="8.81640625" style="2"/>
    <col min="14081" max="14081" width="58" style="2" customWidth="1"/>
    <col min="14082" max="14082" width="12.81640625" style="2" customWidth="1"/>
    <col min="14083" max="14084" width="8.81640625" style="2"/>
    <col min="14085" max="14085" width="10.26953125" style="2" customWidth="1"/>
    <col min="14086" max="14086" width="13.7265625" style="2" customWidth="1"/>
    <col min="14087" max="14336" width="8.81640625" style="2"/>
    <col min="14337" max="14337" width="58" style="2" customWidth="1"/>
    <col min="14338" max="14338" width="12.81640625" style="2" customWidth="1"/>
    <col min="14339" max="14340" width="8.81640625" style="2"/>
    <col min="14341" max="14341" width="10.26953125" style="2" customWidth="1"/>
    <col min="14342" max="14342" width="13.7265625" style="2" customWidth="1"/>
    <col min="14343" max="14592" width="8.81640625" style="2"/>
    <col min="14593" max="14593" width="58" style="2" customWidth="1"/>
    <col min="14594" max="14594" width="12.81640625" style="2" customWidth="1"/>
    <col min="14595" max="14596" width="8.81640625" style="2"/>
    <col min="14597" max="14597" width="10.26953125" style="2" customWidth="1"/>
    <col min="14598" max="14598" width="13.7265625" style="2" customWidth="1"/>
    <col min="14599" max="14848" width="8.81640625" style="2"/>
    <col min="14849" max="14849" width="58" style="2" customWidth="1"/>
    <col min="14850" max="14850" width="12.81640625" style="2" customWidth="1"/>
    <col min="14851" max="14852" width="8.81640625" style="2"/>
    <col min="14853" max="14853" width="10.26953125" style="2" customWidth="1"/>
    <col min="14854" max="14854" width="13.7265625" style="2" customWidth="1"/>
    <col min="14855" max="15104" width="8.81640625" style="2"/>
    <col min="15105" max="15105" width="58" style="2" customWidth="1"/>
    <col min="15106" max="15106" width="12.81640625" style="2" customWidth="1"/>
    <col min="15107" max="15108" width="8.81640625" style="2"/>
    <col min="15109" max="15109" width="10.26953125" style="2" customWidth="1"/>
    <col min="15110" max="15110" width="13.7265625" style="2" customWidth="1"/>
    <col min="15111" max="15360" width="8.81640625" style="2"/>
    <col min="15361" max="15361" width="58" style="2" customWidth="1"/>
    <col min="15362" max="15362" width="12.81640625" style="2" customWidth="1"/>
    <col min="15363" max="15364" width="8.81640625" style="2"/>
    <col min="15365" max="15365" width="10.26953125" style="2" customWidth="1"/>
    <col min="15366" max="15366" width="13.7265625" style="2" customWidth="1"/>
    <col min="15367" max="15616" width="8.81640625" style="2"/>
    <col min="15617" max="15617" width="58" style="2" customWidth="1"/>
    <col min="15618" max="15618" width="12.81640625" style="2" customWidth="1"/>
    <col min="15619" max="15620" width="8.81640625" style="2"/>
    <col min="15621" max="15621" width="10.26953125" style="2" customWidth="1"/>
    <col min="15622" max="15622" width="13.7265625" style="2" customWidth="1"/>
    <col min="15623" max="15872" width="8.81640625" style="2"/>
    <col min="15873" max="15873" width="58" style="2" customWidth="1"/>
    <col min="15874" max="15874" width="12.81640625" style="2" customWidth="1"/>
    <col min="15875" max="15876" width="8.81640625" style="2"/>
    <col min="15877" max="15877" width="10.26953125" style="2" customWidth="1"/>
    <col min="15878" max="15878" width="13.7265625" style="2" customWidth="1"/>
    <col min="15879" max="16128" width="8.81640625" style="2"/>
    <col min="16129" max="16129" width="58" style="2" customWidth="1"/>
    <col min="16130" max="16130" width="12.81640625" style="2" customWidth="1"/>
    <col min="16131" max="16132" width="8.81640625" style="2"/>
    <col min="16133" max="16133" width="10.26953125" style="2" customWidth="1"/>
    <col min="16134" max="16134" width="13.7265625" style="2" customWidth="1"/>
    <col min="16135" max="16384" width="8.81640625" style="2"/>
  </cols>
  <sheetData>
    <row r="2" spans="1:2" s="1" customFormat="1">
      <c r="A2" s="4" t="s">
        <v>0</v>
      </c>
    </row>
    <row r="4" spans="1:2">
      <c r="A4" s="5" t="s">
        <v>1</v>
      </c>
    </row>
    <row r="6" spans="1:2">
      <c r="A6" s="6" t="s">
        <v>2</v>
      </c>
    </row>
    <row r="7" spans="1:2">
      <c r="A7" s="6" t="s">
        <v>3</v>
      </c>
    </row>
    <row r="8" spans="1:2">
      <c r="A8" s="7" t="s">
        <v>14</v>
      </c>
    </row>
    <row r="9" spans="1:2">
      <c r="A9" s="7" t="s">
        <v>15</v>
      </c>
    </row>
    <row r="10" spans="1:2">
      <c r="A10" s="7" t="s">
        <v>16</v>
      </c>
    </row>
    <row r="13" spans="1:2">
      <c r="A13" s="8"/>
      <c r="B13" s="3"/>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9"/>
  <sheetViews>
    <sheetView workbookViewId="0">
      <selection sqref="A1:XFD29"/>
    </sheetView>
  </sheetViews>
  <sheetFormatPr defaultColWidth="13.7265625" defaultRowHeight="14.5"/>
  <sheetData>
    <row r="1" spans="1:17" ht="15.5">
      <c r="B1" s="17" t="s">
        <v>148</v>
      </c>
    </row>
    <row r="2" spans="1:17">
      <c r="B2" s="18" t="s">
        <v>222</v>
      </c>
    </row>
    <row r="4" spans="1:17">
      <c r="B4" t="s">
        <v>149</v>
      </c>
    </row>
    <row r="5" spans="1:17" ht="52">
      <c r="A5" s="21" t="s">
        <v>150</v>
      </c>
      <c r="B5" s="22" t="s">
        <v>151</v>
      </c>
      <c r="C5" s="23" t="s">
        <v>152</v>
      </c>
      <c r="D5" s="23" t="s">
        <v>153</v>
      </c>
      <c r="E5" s="23" t="s">
        <v>154</v>
      </c>
      <c r="F5" s="24" t="s">
        <v>155</v>
      </c>
      <c r="G5" s="24" t="s">
        <v>156</v>
      </c>
      <c r="H5" s="24" t="s">
        <v>157</v>
      </c>
      <c r="I5" s="24" t="s">
        <v>158</v>
      </c>
      <c r="J5" s="24" t="s">
        <v>184</v>
      </c>
      <c r="K5" s="25" t="s">
        <v>159</v>
      </c>
      <c r="L5" s="25" t="s">
        <v>160</v>
      </c>
      <c r="M5" s="25" t="s">
        <v>161</v>
      </c>
      <c r="N5" s="25" t="s">
        <v>162</v>
      </c>
      <c r="O5" s="25" t="s">
        <v>163</v>
      </c>
      <c r="P5" s="26" t="s">
        <v>164</v>
      </c>
      <c r="Q5" s="27" t="s">
        <v>165</v>
      </c>
    </row>
    <row r="6" spans="1:17" ht="190.5" customHeight="1">
      <c r="A6" s="28" t="s">
        <v>185</v>
      </c>
      <c r="B6" s="28" t="s">
        <v>109</v>
      </c>
      <c r="C6" s="28" t="s">
        <v>114</v>
      </c>
      <c r="D6" s="29" t="s">
        <v>71</v>
      </c>
      <c r="E6" s="30" t="s">
        <v>58</v>
      </c>
      <c r="F6" s="31" t="s">
        <v>186</v>
      </c>
      <c r="G6" s="32"/>
      <c r="H6" s="32">
        <v>1000000</v>
      </c>
      <c r="I6" s="32">
        <v>1200000</v>
      </c>
      <c r="J6" s="31" t="s">
        <v>187</v>
      </c>
      <c r="K6" s="33" t="s">
        <v>72</v>
      </c>
      <c r="L6" s="30" t="s">
        <v>188</v>
      </c>
      <c r="M6" s="34" t="s">
        <v>166</v>
      </c>
      <c r="N6" s="35"/>
      <c r="O6" s="28" t="s">
        <v>130</v>
      </c>
      <c r="P6" s="28" t="s">
        <v>167</v>
      </c>
      <c r="Q6" s="28" t="s">
        <v>73</v>
      </c>
    </row>
    <row r="7" spans="1:17" s="19" customFormat="1" ht="223.5" customHeight="1">
      <c r="A7" s="28" t="s">
        <v>189</v>
      </c>
      <c r="B7" s="28" t="s">
        <v>109</v>
      </c>
      <c r="C7" s="28" t="s">
        <v>115</v>
      </c>
      <c r="D7" s="28" t="s">
        <v>119</v>
      </c>
      <c r="E7" s="36" t="s">
        <v>94</v>
      </c>
      <c r="F7" s="32"/>
      <c r="G7" s="32"/>
      <c r="H7" s="32"/>
      <c r="I7" s="32"/>
      <c r="J7" s="32"/>
      <c r="K7" s="28" t="s">
        <v>125</v>
      </c>
      <c r="L7" s="28"/>
      <c r="M7" s="28" t="s">
        <v>190</v>
      </c>
      <c r="N7" s="28" t="s">
        <v>191</v>
      </c>
      <c r="O7" s="28" t="s">
        <v>223</v>
      </c>
      <c r="P7" s="28" t="s">
        <v>224</v>
      </c>
      <c r="Q7" s="28" t="s">
        <v>73</v>
      </c>
    </row>
    <row r="8" spans="1:17" s="19" customFormat="1" ht="198" customHeight="1">
      <c r="A8" s="28" t="s">
        <v>192</v>
      </c>
      <c r="B8" s="28" t="s">
        <v>109</v>
      </c>
      <c r="C8" s="28" t="s">
        <v>193</v>
      </c>
      <c r="D8" s="28" t="s">
        <v>119</v>
      </c>
      <c r="E8" s="36" t="s">
        <v>194</v>
      </c>
      <c r="F8" s="32"/>
      <c r="G8" s="32"/>
      <c r="H8" s="32"/>
      <c r="I8" s="33"/>
      <c r="J8" s="33"/>
      <c r="K8" s="36" t="s">
        <v>195</v>
      </c>
      <c r="L8" s="36">
        <v>300</v>
      </c>
      <c r="M8" s="72" t="s">
        <v>225</v>
      </c>
      <c r="N8" s="72" t="s">
        <v>226</v>
      </c>
      <c r="O8" s="73" t="s">
        <v>227</v>
      </c>
      <c r="P8" s="73" t="s">
        <v>228</v>
      </c>
      <c r="Q8" s="28" t="s">
        <v>73</v>
      </c>
    </row>
    <row r="9" spans="1:17" ht="406.5" customHeight="1">
      <c r="A9" s="28" t="s">
        <v>196</v>
      </c>
      <c r="B9" s="28" t="s">
        <v>110</v>
      </c>
      <c r="C9" s="28" t="s">
        <v>197</v>
      </c>
      <c r="D9" s="29" t="s">
        <v>120</v>
      </c>
      <c r="E9" s="74" t="s">
        <v>229</v>
      </c>
      <c r="F9" s="32"/>
      <c r="G9" s="32"/>
      <c r="H9" s="32"/>
      <c r="I9" s="33"/>
      <c r="J9" s="33"/>
      <c r="K9" s="33" t="s">
        <v>126</v>
      </c>
      <c r="L9" s="37">
        <v>200</v>
      </c>
      <c r="M9" s="75" t="s">
        <v>230</v>
      </c>
      <c r="N9" s="76" t="s">
        <v>231</v>
      </c>
      <c r="O9" s="73" t="s">
        <v>232</v>
      </c>
      <c r="P9" s="77" t="s">
        <v>233</v>
      </c>
      <c r="Q9" s="28" t="s">
        <v>73</v>
      </c>
    </row>
    <row r="10" spans="1:17" ht="130">
      <c r="A10" s="28">
        <v>2</v>
      </c>
      <c r="B10" s="28" t="s">
        <v>109</v>
      </c>
      <c r="C10" s="28" t="s">
        <v>74</v>
      </c>
      <c r="D10" s="29" t="s">
        <v>75</v>
      </c>
      <c r="E10" s="36" t="s">
        <v>58</v>
      </c>
      <c r="F10" s="32">
        <v>18490000</v>
      </c>
      <c r="G10" s="32">
        <v>3990000</v>
      </c>
      <c r="H10" s="38">
        <v>4000000</v>
      </c>
      <c r="I10" s="38">
        <v>5000000</v>
      </c>
      <c r="J10" s="38">
        <v>5500000</v>
      </c>
      <c r="K10" s="36">
        <v>8</v>
      </c>
      <c r="L10" s="36">
        <v>3170</v>
      </c>
      <c r="M10" s="34" t="s">
        <v>198</v>
      </c>
      <c r="N10" s="78" t="s">
        <v>234</v>
      </c>
      <c r="O10" s="79" t="s">
        <v>235</v>
      </c>
      <c r="P10" s="80" t="s">
        <v>236</v>
      </c>
      <c r="Q10" s="28" t="s">
        <v>73</v>
      </c>
    </row>
    <row r="11" spans="1:17" ht="95.25" customHeight="1">
      <c r="A11" s="28">
        <v>3</v>
      </c>
      <c r="B11" s="28" t="s">
        <v>109</v>
      </c>
      <c r="C11" s="28" t="s">
        <v>116</v>
      </c>
      <c r="D11" s="29" t="s">
        <v>76</v>
      </c>
      <c r="E11" s="36" t="s">
        <v>58</v>
      </c>
      <c r="F11" s="32">
        <v>4250000</v>
      </c>
      <c r="G11" s="32">
        <v>500000</v>
      </c>
      <c r="H11" s="38">
        <v>1500000</v>
      </c>
      <c r="I11" s="38">
        <v>1500000</v>
      </c>
      <c r="J11" s="38">
        <v>750000</v>
      </c>
      <c r="K11" s="36">
        <v>6</v>
      </c>
      <c r="L11" s="36">
        <v>1420</v>
      </c>
      <c r="M11" s="34" t="s">
        <v>168</v>
      </c>
      <c r="N11" s="81" t="s">
        <v>237</v>
      </c>
      <c r="O11" s="81" t="s">
        <v>238</v>
      </c>
      <c r="P11" s="82" t="s">
        <v>239</v>
      </c>
      <c r="Q11" s="28" t="s">
        <v>73</v>
      </c>
    </row>
    <row r="12" spans="1:17" ht="152.25" customHeight="1">
      <c r="A12" s="28">
        <v>4</v>
      </c>
      <c r="B12" s="28" t="s">
        <v>109</v>
      </c>
      <c r="C12" s="28" t="s">
        <v>240</v>
      </c>
      <c r="D12" s="28" t="s">
        <v>121</v>
      </c>
      <c r="E12" s="36" t="s">
        <v>58</v>
      </c>
      <c r="F12" s="32">
        <v>2400000</v>
      </c>
      <c r="G12" s="32">
        <v>600000</v>
      </c>
      <c r="H12" s="38">
        <v>600000</v>
      </c>
      <c r="I12" s="38">
        <v>600000</v>
      </c>
      <c r="J12" s="38">
        <v>600000</v>
      </c>
      <c r="K12" s="36"/>
      <c r="L12" s="36">
        <v>16000</v>
      </c>
      <c r="M12" s="34"/>
      <c r="N12" s="83"/>
      <c r="O12" s="84" t="s">
        <v>241</v>
      </c>
      <c r="P12" s="73" t="s">
        <v>242</v>
      </c>
      <c r="Q12" s="28" t="s">
        <v>77</v>
      </c>
    </row>
    <row r="13" spans="1:17" ht="139.5" customHeight="1">
      <c r="A13" s="28">
        <v>5</v>
      </c>
      <c r="B13" s="28" t="s">
        <v>109</v>
      </c>
      <c r="C13" s="28" t="s">
        <v>78</v>
      </c>
      <c r="D13" s="29" t="s">
        <v>75</v>
      </c>
      <c r="E13" s="30" t="s">
        <v>199</v>
      </c>
      <c r="F13" s="32">
        <v>8500000</v>
      </c>
      <c r="G13" s="32">
        <v>2860000</v>
      </c>
      <c r="H13" s="32">
        <v>3237070</v>
      </c>
      <c r="I13" s="32">
        <v>50920</v>
      </c>
      <c r="J13" s="32"/>
      <c r="K13" s="36">
        <v>6</v>
      </c>
      <c r="L13" s="36">
        <v>2500</v>
      </c>
      <c r="M13" s="34" t="s">
        <v>79</v>
      </c>
      <c r="N13" s="34" t="s">
        <v>80</v>
      </c>
      <c r="O13" s="39" t="s">
        <v>200</v>
      </c>
      <c r="P13" s="28" t="s">
        <v>169</v>
      </c>
      <c r="Q13" s="28" t="s">
        <v>81</v>
      </c>
    </row>
    <row r="14" spans="1:17" ht="138" customHeight="1">
      <c r="A14" s="28">
        <v>6</v>
      </c>
      <c r="B14" s="28" t="s">
        <v>109</v>
      </c>
      <c r="C14" s="28" t="s">
        <v>82</v>
      </c>
      <c r="D14" s="29" t="s">
        <v>75</v>
      </c>
      <c r="E14" s="30" t="s">
        <v>201</v>
      </c>
      <c r="F14" s="32">
        <v>16500000</v>
      </c>
      <c r="G14" s="32">
        <v>5551150</v>
      </c>
      <c r="H14" s="32">
        <v>6370990</v>
      </c>
      <c r="I14" s="32">
        <v>42160</v>
      </c>
      <c r="J14" s="32"/>
      <c r="K14" s="36">
        <v>6</v>
      </c>
      <c r="L14" s="36">
        <v>4500</v>
      </c>
      <c r="M14" s="34" t="s">
        <v>83</v>
      </c>
      <c r="N14" s="34" t="s">
        <v>202</v>
      </c>
      <c r="O14" s="34" t="s">
        <v>203</v>
      </c>
      <c r="P14" s="40" t="s">
        <v>170</v>
      </c>
      <c r="Q14" s="28" t="s">
        <v>84</v>
      </c>
    </row>
    <row r="15" spans="1:17" s="19" customFormat="1" ht="218.25" customHeight="1">
      <c r="A15" s="41">
        <v>7</v>
      </c>
      <c r="B15" s="41" t="s">
        <v>111</v>
      </c>
      <c r="C15" s="41" t="s">
        <v>104</v>
      </c>
      <c r="D15" s="42" t="s">
        <v>122</v>
      </c>
      <c r="E15" s="43" t="s">
        <v>94</v>
      </c>
      <c r="F15" s="44">
        <f>203000+5000000</f>
        <v>5203000</v>
      </c>
      <c r="G15" s="44">
        <v>0</v>
      </c>
      <c r="H15" s="44">
        <v>0</v>
      </c>
      <c r="I15" s="44">
        <v>5000000</v>
      </c>
      <c r="J15" s="44"/>
      <c r="K15" s="45" t="s">
        <v>127</v>
      </c>
      <c r="L15" s="43">
        <v>850</v>
      </c>
      <c r="M15" s="46" t="s">
        <v>204</v>
      </c>
      <c r="N15" s="46" t="s">
        <v>205</v>
      </c>
      <c r="O15" s="47" t="s">
        <v>206</v>
      </c>
      <c r="P15" s="41" t="s">
        <v>207</v>
      </c>
      <c r="Q15" s="41" t="s">
        <v>105</v>
      </c>
    </row>
    <row r="16" spans="1:17" s="20" customFormat="1" ht="231" customHeight="1">
      <c r="A16" s="41">
        <v>8</v>
      </c>
      <c r="B16" s="41" t="s">
        <v>111</v>
      </c>
      <c r="C16" s="41" t="s">
        <v>117</v>
      </c>
      <c r="D16" s="41" t="s">
        <v>123</v>
      </c>
      <c r="E16" s="43" t="s">
        <v>124</v>
      </c>
      <c r="F16" s="44">
        <v>1447875</v>
      </c>
      <c r="G16" s="44"/>
      <c r="H16" s="44"/>
      <c r="I16" s="44">
        <v>134360</v>
      </c>
      <c r="J16" s="44"/>
      <c r="K16" s="45">
        <v>6</v>
      </c>
      <c r="L16" s="48">
        <v>2000</v>
      </c>
      <c r="M16" s="46" t="s">
        <v>128</v>
      </c>
      <c r="N16" s="46" t="s">
        <v>129</v>
      </c>
      <c r="O16" s="85" t="s">
        <v>243</v>
      </c>
      <c r="P16" s="41" t="s">
        <v>171</v>
      </c>
      <c r="Q16" s="41" t="s">
        <v>84</v>
      </c>
    </row>
    <row r="17" spans="1:17" ht="63" customHeight="1">
      <c r="A17" s="49">
        <v>9</v>
      </c>
      <c r="B17" s="49" t="s">
        <v>112</v>
      </c>
      <c r="C17" s="50" t="s">
        <v>65</v>
      </c>
      <c r="D17" s="50" t="s">
        <v>66</v>
      </c>
      <c r="E17" s="51" t="s">
        <v>67</v>
      </c>
      <c r="F17" s="52">
        <v>5000000</v>
      </c>
      <c r="G17" s="53">
        <v>0</v>
      </c>
      <c r="H17" s="53">
        <v>0</v>
      </c>
      <c r="I17" s="53">
        <v>0</v>
      </c>
      <c r="J17" s="52">
        <v>22000</v>
      </c>
      <c r="K17" s="55">
        <v>12</v>
      </c>
      <c r="L17" s="61">
        <v>850</v>
      </c>
      <c r="M17" s="59" t="s">
        <v>244</v>
      </c>
      <c r="N17" s="55">
        <v>14</v>
      </c>
      <c r="O17" s="55">
        <v>14</v>
      </c>
      <c r="P17" s="57" t="s">
        <v>208</v>
      </c>
      <c r="Q17" s="49" t="s">
        <v>69</v>
      </c>
    </row>
    <row r="18" spans="1:17" ht="63" customHeight="1">
      <c r="A18" s="49">
        <v>10</v>
      </c>
      <c r="B18" s="49" t="s">
        <v>113</v>
      </c>
      <c r="C18" s="50" t="s">
        <v>245</v>
      </c>
      <c r="D18" s="50" t="s">
        <v>71</v>
      </c>
      <c r="E18" s="51" t="s">
        <v>246</v>
      </c>
      <c r="F18" s="52">
        <v>8250000</v>
      </c>
      <c r="G18" s="53">
        <v>3150000</v>
      </c>
      <c r="H18" s="53">
        <v>1000000</v>
      </c>
      <c r="I18" s="53">
        <v>19000</v>
      </c>
      <c r="J18" s="52">
        <v>7000</v>
      </c>
      <c r="K18" s="55">
        <v>12</v>
      </c>
      <c r="L18" s="61">
        <v>1500</v>
      </c>
      <c r="M18" s="59" t="s">
        <v>247</v>
      </c>
      <c r="N18" s="55">
        <v>1658</v>
      </c>
      <c r="O18" s="55">
        <v>1304</v>
      </c>
      <c r="P18" s="57" t="s">
        <v>248</v>
      </c>
      <c r="Q18" s="49" t="s">
        <v>69</v>
      </c>
    </row>
    <row r="19" spans="1:17" ht="65">
      <c r="A19" s="49">
        <v>11</v>
      </c>
      <c r="B19" s="49" t="s">
        <v>113</v>
      </c>
      <c r="C19" s="50" t="s">
        <v>85</v>
      </c>
      <c r="D19" s="50" t="s">
        <v>71</v>
      </c>
      <c r="E19" s="54" t="s">
        <v>86</v>
      </c>
      <c r="F19" s="53">
        <v>600000</v>
      </c>
      <c r="G19" s="53">
        <v>0</v>
      </c>
      <c r="H19" s="53">
        <v>363000</v>
      </c>
      <c r="I19" s="53">
        <v>77000</v>
      </c>
      <c r="J19" s="54">
        <v>5000</v>
      </c>
      <c r="K19" s="54">
        <v>12</v>
      </c>
      <c r="L19" s="61">
        <v>114</v>
      </c>
      <c r="M19" s="56" t="s">
        <v>172</v>
      </c>
      <c r="N19" s="59">
        <v>114</v>
      </c>
      <c r="O19" s="86">
        <v>103</v>
      </c>
      <c r="P19" s="60" t="s">
        <v>87</v>
      </c>
      <c r="Q19" s="49" t="s">
        <v>88</v>
      </c>
    </row>
    <row r="20" spans="1:17" s="19" customFormat="1" ht="78.75" customHeight="1">
      <c r="A20" s="49">
        <v>12</v>
      </c>
      <c r="B20" s="49" t="s">
        <v>113</v>
      </c>
      <c r="C20" s="50" t="s">
        <v>89</v>
      </c>
      <c r="D20" s="50" t="s">
        <v>90</v>
      </c>
      <c r="E20" s="54" t="s">
        <v>70</v>
      </c>
      <c r="F20" s="53">
        <v>7300000</v>
      </c>
      <c r="G20" s="53">
        <v>0</v>
      </c>
      <c r="H20" s="53">
        <v>2800000</v>
      </c>
      <c r="I20" s="53">
        <v>2000000</v>
      </c>
      <c r="J20" s="52">
        <v>266000</v>
      </c>
      <c r="K20" s="54">
        <v>12</v>
      </c>
      <c r="L20" s="54">
        <v>1200</v>
      </c>
      <c r="M20" s="61" t="s">
        <v>173</v>
      </c>
      <c r="N20" s="56" t="s">
        <v>91</v>
      </c>
      <c r="O20" s="56" t="s">
        <v>174</v>
      </c>
      <c r="P20" s="51" t="s">
        <v>175</v>
      </c>
      <c r="Q20" s="49" t="s">
        <v>88</v>
      </c>
    </row>
    <row r="21" spans="1:17" s="19" customFormat="1" ht="186.75" customHeight="1">
      <c r="A21" s="49">
        <v>13</v>
      </c>
      <c r="B21" s="49" t="s">
        <v>113</v>
      </c>
      <c r="C21" s="50" t="s">
        <v>209</v>
      </c>
      <c r="D21" s="50" t="s">
        <v>92</v>
      </c>
      <c r="E21" s="54" t="s">
        <v>249</v>
      </c>
      <c r="F21" s="53">
        <v>8000000</v>
      </c>
      <c r="G21" s="53">
        <v>0</v>
      </c>
      <c r="H21" s="53">
        <v>0</v>
      </c>
      <c r="I21" s="53">
        <v>600000</v>
      </c>
      <c r="J21" s="52">
        <v>2100000</v>
      </c>
      <c r="K21" s="54">
        <v>12</v>
      </c>
      <c r="L21" s="54">
        <v>1629</v>
      </c>
      <c r="M21" s="61" t="s">
        <v>210</v>
      </c>
      <c r="N21" s="61" t="s">
        <v>250</v>
      </c>
      <c r="O21" s="59" t="s">
        <v>251</v>
      </c>
      <c r="P21" s="87" t="s">
        <v>176</v>
      </c>
      <c r="Q21" s="49" t="s">
        <v>81</v>
      </c>
    </row>
    <row r="22" spans="1:17" s="19" customFormat="1" ht="39" customHeight="1">
      <c r="A22" s="49">
        <v>14</v>
      </c>
      <c r="B22" s="62" t="s">
        <v>177</v>
      </c>
      <c r="C22" s="50" t="s">
        <v>93</v>
      </c>
      <c r="D22" s="50" t="s">
        <v>71</v>
      </c>
      <c r="E22" s="54" t="s">
        <v>94</v>
      </c>
      <c r="F22" s="53">
        <v>2400000</v>
      </c>
      <c r="G22" s="53">
        <v>0</v>
      </c>
      <c r="H22" s="53">
        <v>0</v>
      </c>
      <c r="I22" s="53">
        <v>1000000</v>
      </c>
      <c r="J22" s="54">
        <v>24</v>
      </c>
      <c r="K22" s="54">
        <v>100</v>
      </c>
      <c r="L22" s="61" t="s">
        <v>95</v>
      </c>
      <c r="M22" s="63"/>
      <c r="N22" s="63"/>
      <c r="O22" s="87"/>
      <c r="P22" s="49"/>
      <c r="Q22" s="49"/>
    </row>
    <row r="23" spans="1:17" s="19" customFormat="1" ht="151.5" customHeight="1">
      <c r="A23" s="49">
        <v>15</v>
      </c>
      <c r="B23" s="49" t="s">
        <v>113</v>
      </c>
      <c r="C23" s="50" t="s">
        <v>96</v>
      </c>
      <c r="D23" s="50" t="s">
        <v>97</v>
      </c>
      <c r="E23" s="54" t="s">
        <v>252</v>
      </c>
      <c r="F23" s="53">
        <v>2000000</v>
      </c>
      <c r="G23" s="53">
        <v>0</v>
      </c>
      <c r="H23" s="53">
        <v>0</v>
      </c>
      <c r="I23" s="53">
        <v>75000</v>
      </c>
      <c r="J23" s="52">
        <v>275000</v>
      </c>
      <c r="K23" s="54">
        <v>24</v>
      </c>
      <c r="L23" s="54">
        <v>100</v>
      </c>
      <c r="M23" s="61" t="s">
        <v>253</v>
      </c>
      <c r="N23" s="59" t="s">
        <v>254</v>
      </c>
      <c r="O23" s="59" t="s">
        <v>255</v>
      </c>
      <c r="P23" s="87" t="s">
        <v>211</v>
      </c>
      <c r="Q23" s="49" t="s">
        <v>105</v>
      </c>
    </row>
    <row r="24" spans="1:17" s="19" customFormat="1" ht="143.25" customHeight="1">
      <c r="A24" s="49">
        <v>16</v>
      </c>
      <c r="B24" s="49" t="s">
        <v>113</v>
      </c>
      <c r="C24" s="50" t="s">
        <v>118</v>
      </c>
      <c r="D24" s="50" t="s">
        <v>178</v>
      </c>
      <c r="E24" s="54" t="s">
        <v>179</v>
      </c>
      <c r="F24" s="53">
        <v>500000</v>
      </c>
      <c r="G24" s="53">
        <v>0</v>
      </c>
      <c r="H24" s="53">
        <v>0</v>
      </c>
      <c r="I24" s="53">
        <v>3000</v>
      </c>
      <c r="J24" s="54">
        <v>500</v>
      </c>
      <c r="K24" s="54" t="s">
        <v>256</v>
      </c>
      <c r="L24" s="61">
        <v>10000</v>
      </c>
      <c r="M24" s="55" t="s">
        <v>98</v>
      </c>
      <c r="N24" s="55">
        <v>27</v>
      </c>
      <c r="O24" s="87">
        <v>25</v>
      </c>
      <c r="P24" s="49" t="s">
        <v>257</v>
      </c>
      <c r="Q24" s="49"/>
    </row>
    <row r="25" spans="1:17" s="19" customFormat="1" ht="39" customHeight="1">
      <c r="A25" s="49">
        <v>17</v>
      </c>
      <c r="B25" s="49" t="s">
        <v>113</v>
      </c>
      <c r="C25" s="50" t="s">
        <v>99</v>
      </c>
      <c r="D25" s="50" t="s">
        <v>71</v>
      </c>
      <c r="E25" s="54" t="s">
        <v>59</v>
      </c>
      <c r="F25" s="53">
        <v>5500000</v>
      </c>
      <c r="G25" s="53"/>
      <c r="H25" s="53">
        <v>0</v>
      </c>
      <c r="I25" s="53">
        <v>0</v>
      </c>
      <c r="J25" s="54">
        <v>0</v>
      </c>
      <c r="K25" s="54">
        <v>0</v>
      </c>
      <c r="L25" s="61"/>
      <c r="M25" s="61" t="s">
        <v>68</v>
      </c>
      <c r="N25" s="63"/>
      <c r="O25" s="87"/>
      <c r="P25" s="49"/>
      <c r="Q25" s="49"/>
    </row>
    <row r="26" spans="1:17" s="19" customFormat="1" ht="153.75" customHeight="1">
      <c r="A26" s="49">
        <v>18</v>
      </c>
      <c r="B26" s="49" t="s">
        <v>113</v>
      </c>
      <c r="C26" s="50" t="s">
        <v>100</v>
      </c>
      <c r="D26" s="58" t="s">
        <v>101</v>
      </c>
      <c r="E26" s="54" t="s">
        <v>249</v>
      </c>
      <c r="F26" s="52">
        <v>8400000</v>
      </c>
      <c r="G26" s="53">
        <v>0</v>
      </c>
      <c r="H26" s="53">
        <v>0</v>
      </c>
      <c r="I26" s="52">
        <v>900000</v>
      </c>
      <c r="J26" s="52">
        <v>2800000</v>
      </c>
      <c r="K26" s="54">
        <v>12</v>
      </c>
      <c r="L26" s="54">
        <v>1000</v>
      </c>
      <c r="M26" s="61" t="s">
        <v>212</v>
      </c>
      <c r="N26" s="61" t="s">
        <v>213</v>
      </c>
      <c r="O26" s="64" t="s">
        <v>258</v>
      </c>
      <c r="P26" s="87" t="s">
        <v>180</v>
      </c>
      <c r="Q26" s="49" t="s">
        <v>105</v>
      </c>
    </row>
    <row r="27" spans="1:17" s="19" customFormat="1" ht="91.5" customHeight="1">
      <c r="A27" s="49">
        <v>19</v>
      </c>
      <c r="B27" s="49" t="s">
        <v>113</v>
      </c>
      <c r="C27" s="50" t="s">
        <v>102</v>
      </c>
      <c r="D27" s="50" t="s">
        <v>103</v>
      </c>
      <c r="E27" s="54" t="s">
        <v>249</v>
      </c>
      <c r="F27" s="52">
        <v>1000000</v>
      </c>
      <c r="G27" s="53">
        <v>0</v>
      </c>
      <c r="H27" s="53">
        <v>0</v>
      </c>
      <c r="I27" s="52">
        <v>89000</v>
      </c>
      <c r="J27" s="52">
        <v>462000</v>
      </c>
      <c r="K27" s="54">
        <v>12</v>
      </c>
      <c r="L27" s="54">
        <v>100</v>
      </c>
      <c r="M27" s="61" t="s">
        <v>259</v>
      </c>
      <c r="N27" s="59" t="s">
        <v>214</v>
      </c>
      <c r="O27" s="59" t="s">
        <v>215</v>
      </c>
      <c r="P27" s="87" t="s">
        <v>181</v>
      </c>
      <c r="Q27" s="49" t="s">
        <v>105</v>
      </c>
    </row>
    <row r="28" spans="1:17" s="19" customFormat="1" ht="150" customHeight="1">
      <c r="A28" s="49">
        <v>20</v>
      </c>
      <c r="B28" s="49" t="s">
        <v>113</v>
      </c>
      <c r="C28" s="50" t="s">
        <v>182</v>
      </c>
      <c r="D28" s="50" t="s">
        <v>106</v>
      </c>
      <c r="E28" s="54" t="s">
        <v>124</v>
      </c>
      <c r="F28" s="52">
        <v>6700000</v>
      </c>
      <c r="G28" s="53">
        <v>0</v>
      </c>
      <c r="H28" s="53">
        <v>0</v>
      </c>
      <c r="I28" s="52">
        <v>0</v>
      </c>
      <c r="J28" s="52">
        <v>3063000</v>
      </c>
      <c r="K28" s="54">
        <v>12</v>
      </c>
      <c r="L28" s="54">
        <v>800</v>
      </c>
      <c r="M28" s="61" t="s">
        <v>216</v>
      </c>
      <c r="N28" s="59" t="s">
        <v>217</v>
      </c>
      <c r="O28" s="59" t="s">
        <v>260</v>
      </c>
      <c r="P28" s="87" t="s">
        <v>183</v>
      </c>
      <c r="Q28" s="49" t="s">
        <v>105</v>
      </c>
    </row>
    <row r="29" spans="1:17">
      <c r="A29" s="65"/>
      <c r="B29" s="66" t="s">
        <v>107</v>
      </c>
      <c r="C29" s="66"/>
      <c r="D29" s="66"/>
      <c r="E29" s="67"/>
      <c r="F29" s="68">
        <f t="shared" ref="F29:Q29" si="0">SUM(F6:F28)</f>
        <v>112440875</v>
      </c>
      <c r="G29" s="68">
        <f t="shared" si="0"/>
        <v>16651150</v>
      </c>
      <c r="H29" s="68">
        <f t="shared" si="0"/>
        <v>20871060</v>
      </c>
      <c r="I29" s="68">
        <f t="shared" si="0"/>
        <v>18290440</v>
      </c>
      <c r="J29" s="68">
        <f t="shared" si="0"/>
        <v>15850524</v>
      </c>
      <c r="K29" s="68">
        <f t="shared" si="0"/>
        <v>252</v>
      </c>
      <c r="L29" s="68">
        <f t="shared" si="0"/>
        <v>48233</v>
      </c>
      <c r="M29" s="68">
        <v>0</v>
      </c>
      <c r="N29" s="68"/>
      <c r="O29" s="68"/>
      <c r="P29" s="68">
        <f t="shared" si="0"/>
        <v>0</v>
      </c>
      <c r="Q29" s="68">
        <f t="shared" si="0"/>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election sqref="A1:I34"/>
    </sheetView>
  </sheetViews>
  <sheetFormatPr defaultRowHeight="14.5"/>
  <sheetData/>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M71"/>
  <sheetViews>
    <sheetView view="pageBreakPreview" zoomScale="55" zoomScaleNormal="55" zoomScaleSheetLayoutView="55" workbookViewId="0">
      <pane xSplit="1" ySplit="1" topLeftCell="M2" activePane="bottomRight" state="frozen"/>
      <selection pane="topRight" activeCell="B1" sqref="B1"/>
      <selection pane="bottomLeft" activeCell="A2" sqref="A2"/>
      <selection pane="bottomRight" activeCell="V24" sqref="V24"/>
    </sheetView>
  </sheetViews>
  <sheetFormatPr defaultColWidth="17.7265625" defaultRowHeight="20"/>
  <cols>
    <col min="1" max="1" width="61.26953125" style="97" customWidth="1"/>
    <col min="2" max="2" width="8.7265625" style="97" hidden="1" customWidth="1"/>
    <col min="3" max="3" width="18.1796875" style="97" bestFit="1" customWidth="1"/>
    <col min="4" max="4" width="18.453125" style="97" bestFit="1" customWidth="1"/>
    <col min="5" max="5" width="18.26953125" style="97" bestFit="1" customWidth="1"/>
    <col min="6" max="6" width="23.54296875" style="97" customWidth="1"/>
    <col min="7" max="8" width="18.26953125" style="97" bestFit="1" customWidth="1"/>
    <col min="9" max="10" width="17.81640625" style="97" bestFit="1" customWidth="1"/>
    <col min="11" max="11" width="19.54296875" style="97" customWidth="1"/>
    <col min="12" max="12" width="22.7265625" style="97" customWidth="1"/>
    <col min="13" max="13" width="17.81640625" style="97" bestFit="1" customWidth="1"/>
    <col min="14" max="14" width="17.7265625" style="97" customWidth="1"/>
    <col min="15" max="16" width="17.7265625" style="97"/>
    <col min="17" max="17" width="21.1796875" style="97" bestFit="1" customWidth="1"/>
    <col min="18" max="18" width="17.7265625" style="97"/>
    <col min="19" max="19" width="22.453125" style="97" bestFit="1" customWidth="1"/>
    <col min="20" max="24" width="17.7265625" style="97"/>
    <col min="25" max="25" width="20.1796875" style="97" customWidth="1"/>
    <col min="26" max="16384" width="17.7265625" style="97"/>
  </cols>
  <sheetData>
    <row r="1" spans="1:26" s="89" customFormat="1" ht="23.15" customHeight="1">
      <c r="A1" s="149" t="s">
        <v>2</v>
      </c>
      <c r="B1" s="88" t="s">
        <v>37</v>
      </c>
      <c r="C1" s="88" t="s">
        <v>38</v>
      </c>
      <c r="D1" s="88" t="s">
        <v>39</v>
      </c>
      <c r="E1" s="88" t="s">
        <v>40</v>
      </c>
      <c r="F1" s="88" t="s">
        <v>41</v>
      </c>
      <c r="G1" s="88" t="s">
        <v>61</v>
      </c>
      <c r="H1" s="88" t="s">
        <v>62</v>
      </c>
      <c r="I1" s="88" t="s">
        <v>63</v>
      </c>
      <c r="J1" s="88" t="s">
        <v>64</v>
      </c>
      <c r="K1" s="88" t="s">
        <v>133</v>
      </c>
      <c r="L1" s="88" t="s">
        <v>144</v>
      </c>
      <c r="M1" s="88" t="s">
        <v>145</v>
      </c>
      <c r="N1" s="88" t="s">
        <v>146</v>
      </c>
      <c r="O1" s="88" t="s">
        <v>261</v>
      </c>
      <c r="P1" s="88" t="s">
        <v>263</v>
      </c>
      <c r="Q1" s="88" t="s">
        <v>267</v>
      </c>
      <c r="R1" s="88" t="s">
        <v>268</v>
      </c>
      <c r="S1" s="88" t="s">
        <v>270</v>
      </c>
      <c r="T1" s="88" t="s">
        <v>272</v>
      </c>
      <c r="U1" s="88" t="s">
        <v>275</v>
      </c>
      <c r="V1" s="88" t="s">
        <v>277</v>
      </c>
      <c r="W1" s="88" t="s">
        <v>300</v>
      </c>
      <c r="X1" s="88" t="s">
        <v>301</v>
      </c>
      <c r="Y1" s="88" t="s">
        <v>302</v>
      </c>
      <c r="Z1" s="88" t="s">
        <v>303</v>
      </c>
    </row>
    <row r="2" spans="1:26">
      <c r="A2" s="90" t="s">
        <v>17</v>
      </c>
      <c r="B2" s="91">
        <v>413975</v>
      </c>
      <c r="C2" s="91">
        <v>409599</v>
      </c>
      <c r="D2" s="93">
        <v>421813</v>
      </c>
      <c r="E2" s="91">
        <v>427489</v>
      </c>
      <c r="F2" s="91">
        <v>430167</v>
      </c>
      <c r="G2" s="94">
        <v>423794</v>
      </c>
      <c r="H2" s="91">
        <v>424807</v>
      </c>
      <c r="I2" s="91">
        <f>[1]Α!$AG$2</f>
        <v>427042</v>
      </c>
      <c r="J2" s="95">
        <f>[1]Α!$AH$2</f>
        <v>427864</v>
      </c>
      <c r="K2" s="96">
        <v>432566</v>
      </c>
      <c r="L2" s="96">
        <v>434191</v>
      </c>
      <c r="M2" s="97">
        <v>442456</v>
      </c>
      <c r="N2" s="97">
        <v>440765</v>
      </c>
      <c r="O2" s="91">
        <v>448369</v>
      </c>
      <c r="P2" s="97">
        <v>447364</v>
      </c>
      <c r="Q2" s="98">
        <v>447206</v>
      </c>
      <c r="R2" s="96">
        <v>449784</v>
      </c>
      <c r="S2" s="97">
        <v>449861</v>
      </c>
      <c r="T2" s="97">
        <v>448466</v>
      </c>
      <c r="U2" s="97">
        <v>452154</v>
      </c>
      <c r="V2" s="97">
        <v>456101</v>
      </c>
    </row>
    <row r="3" spans="1:26" s="98" customFormat="1">
      <c r="A3" s="99" t="s">
        <v>43</v>
      </c>
      <c r="B3" s="100"/>
      <c r="C3" s="100">
        <f t="shared" ref="C3" si="0">((C2/B2)-1)*100</f>
        <v>-1.0570686635666404</v>
      </c>
      <c r="D3" s="100">
        <f t="shared" ref="D3" si="1">((D2/C2)-1)*100</f>
        <v>2.9819408738790854</v>
      </c>
      <c r="E3" s="100">
        <f t="shared" ref="E3" si="2">((E2/D2)-1)*100</f>
        <v>1.3456199785212952</v>
      </c>
      <c r="F3" s="100">
        <f t="shared" ref="F3" si="3">((F2/E2)-1)*100</f>
        <v>0.62644886769016583</v>
      </c>
      <c r="G3" s="100">
        <f t="shared" ref="G3" si="4">((G2/F2)-1)*100</f>
        <v>-1.4815176431478894</v>
      </c>
      <c r="H3" s="100">
        <f t="shared" ref="H3" si="5">((H2/G2)-1)*100</f>
        <v>0.23903122743598182</v>
      </c>
      <c r="I3" s="100">
        <f t="shared" ref="I3" si="6">((I2/H2)-1)*100</f>
        <v>0.52612127389615182</v>
      </c>
      <c r="J3" s="100">
        <f t="shared" ref="J3" si="7">((J2/I2)-1)*100</f>
        <v>0.19248692166109471</v>
      </c>
      <c r="K3" s="100">
        <f t="shared" ref="K3" si="8">((K2/J2)-1)*100</f>
        <v>1.0989473290578422</v>
      </c>
      <c r="L3" s="100">
        <f t="shared" ref="L3" si="9">((L2/K2)-1)*100</f>
        <v>0.37566521640628459</v>
      </c>
      <c r="M3" s="100">
        <f t="shared" ref="M3" si="10">((M2/L2)-1)*100</f>
        <v>1.9035401470781199</v>
      </c>
      <c r="N3" s="101">
        <f t="shared" ref="N3:U3" si="11">((N2/M2)-1)*100</f>
        <v>-0.3821848952212159</v>
      </c>
      <c r="O3" s="100">
        <f t="shared" si="11"/>
        <v>1.7251823534082833</v>
      </c>
      <c r="P3" s="101">
        <f t="shared" si="11"/>
        <v>-0.22414573710493046</v>
      </c>
      <c r="Q3" s="101">
        <f t="shared" si="11"/>
        <v>-3.5317996083727987E-2</v>
      </c>
      <c r="R3" s="101">
        <f t="shared" si="11"/>
        <v>0.57646811536518072</v>
      </c>
      <c r="S3" s="101">
        <f t="shared" si="11"/>
        <v>1.7119328388748301E-2</v>
      </c>
      <c r="T3" s="101">
        <f t="shared" si="11"/>
        <v>-0.31009578514251679</v>
      </c>
      <c r="U3" s="101">
        <f t="shared" si="11"/>
        <v>0.82235888562343096</v>
      </c>
      <c r="V3" s="101">
        <f>((V2/U2)-1)*100</f>
        <v>0.87293267338119929</v>
      </c>
    </row>
    <row r="4" spans="1:26" s="98" customFormat="1">
      <c r="A4" s="99"/>
      <c r="B4" s="102"/>
      <c r="C4" s="102"/>
      <c r="D4" s="102"/>
      <c r="E4" s="102"/>
      <c r="F4" s="102"/>
      <c r="G4" s="102"/>
      <c r="H4" s="102"/>
      <c r="I4" s="102"/>
      <c r="J4" s="103"/>
      <c r="O4" s="99"/>
      <c r="R4" s="101"/>
    </row>
    <row r="5" spans="1:26" s="105" customFormat="1" hidden="1">
      <c r="A5" s="99" t="s">
        <v>136</v>
      </c>
      <c r="B5" s="104">
        <f t="shared" ref="B5:V5" si="12">((B2-B10)/B2)*100</f>
        <v>9.7003442236850042</v>
      </c>
      <c r="C5" s="104">
        <f t="shared" si="12"/>
        <v>7.5547059441063089</v>
      </c>
      <c r="D5" s="104">
        <f t="shared" si="12"/>
        <v>9.101900605244504</v>
      </c>
      <c r="E5" s="104">
        <f t="shared" si="12"/>
        <v>9.4014114983075583</v>
      </c>
      <c r="F5" s="104">
        <f t="shared" si="12"/>
        <v>8.2663244739833601</v>
      </c>
      <c r="G5" s="104">
        <f t="shared" si="12"/>
        <v>6.1452026220286271</v>
      </c>
      <c r="H5" s="104">
        <f t="shared" si="12"/>
        <v>5.01545407679252</v>
      </c>
      <c r="I5" s="104">
        <f t="shared" si="12"/>
        <v>3.898211417143981</v>
      </c>
      <c r="J5" s="104">
        <f t="shared" si="12"/>
        <v>2.947899332498177</v>
      </c>
      <c r="K5" s="104">
        <f t="shared" si="12"/>
        <v>2.654623803072826</v>
      </c>
      <c r="L5" s="104">
        <f t="shared" si="12"/>
        <v>1.7867712596530096</v>
      </c>
      <c r="M5" s="104">
        <f t="shared" si="12"/>
        <v>2.5903140651273802</v>
      </c>
      <c r="N5" s="104">
        <f t="shared" si="12"/>
        <v>1.4390888568738442</v>
      </c>
      <c r="O5" s="104">
        <f t="shared" si="12"/>
        <v>2.6179329971518994</v>
      </c>
      <c r="P5" s="104">
        <f t="shared" si="12"/>
        <v>1.1659409340045244</v>
      </c>
      <c r="Q5" s="104">
        <f t="shared" si="12"/>
        <v>0.71175252568167691</v>
      </c>
      <c r="R5" s="104">
        <f t="shared" si="12"/>
        <v>1.2666079718264767</v>
      </c>
      <c r="S5" s="104">
        <f t="shared" si="12"/>
        <v>1.3499725470756523</v>
      </c>
      <c r="T5" s="104">
        <f t="shared" si="12"/>
        <v>1.8928971204060063</v>
      </c>
      <c r="U5" s="104">
        <f t="shared" si="12"/>
        <v>3.0248543637787124</v>
      </c>
      <c r="V5" s="104">
        <f t="shared" si="12"/>
        <v>4.1036963304180434</v>
      </c>
    </row>
    <row r="6" spans="1:26" s="169" customFormat="1" hidden="1">
      <c r="A6" s="131" t="s">
        <v>296</v>
      </c>
      <c r="B6" s="168"/>
      <c r="C6" s="175">
        <f>SUM(C5:F5)/4</f>
        <v>8.581085630410433</v>
      </c>
      <c r="D6" s="175"/>
      <c r="E6" s="175"/>
      <c r="F6" s="175"/>
      <c r="G6" s="175">
        <f>SUM(G5:J5)/4</f>
        <v>4.5016918621158259</v>
      </c>
      <c r="H6" s="175"/>
      <c r="I6" s="175"/>
      <c r="J6" s="175"/>
      <c r="K6" s="175">
        <f>SUM(K5:N5)/4</f>
        <v>2.117699496181765</v>
      </c>
      <c r="L6" s="175"/>
      <c r="M6" s="175"/>
      <c r="N6" s="175"/>
      <c r="O6" s="175">
        <f>SUM(O5:R5)/4</f>
        <v>1.4405586071661443</v>
      </c>
      <c r="P6" s="175"/>
      <c r="Q6" s="175"/>
      <c r="R6" s="175"/>
      <c r="S6" s="175">
        <f>SUM(S5:V5)/4</f>
        <v>2.5928550904196035</v>
      </c>
      <c r="T6" s="175"/>
      <c r="U6" s="175"/>
      <c r="V6" s="175"/>
    </row>
    <row r="7" spans="1:26" hidden="1">
      <c r="A7" s="99" t="s">
        <v>295</v>
      </c>
      <c r="B7" s="100">
        <v>7</v>
      </c>
      <c r="C7" s="100">
        <v>6.4660114861639455</v>
      </c>
      <c r="D7" s="100">
        <v>6.7509830248393587</v>
      </c>
      <c r="E7" s="165">
        <v>5.8859096060199434</v>
      </c>
      <c r="F7" s="165">
        <v>6.5128121476038832</v>
      </c>
      <c r="G7" s="108">
        <v>5.9182055432592247</v>
      </c>
      <c r="H7" s="108">
        <v>5.4552796664287593</v>
      </c>
      <c r="I7" s="108">
        <v>4.9849928226543128</v>
      </c>
      <c r="J7" s="108">
        <v>4.322061402177491</v>
      </c>
      <c r="K7" s="101">
        <v>3.7781517733710004</v>
      </c>
      <c r="L7" s="101">
        <v>3.2729835487147363</v>
      </c>
      <c r="M7" s="101">
        <v>3.363272280181532</v>
      </c>
      <c r="N7" s="101">
        <v>3.41950926230531</v>
      </c>
      <c r="O7" s="101">
        <v>2.8249053792746599</v>
      </c>
      <c r="P7" s="101">
        <v>2.5033306211496678</v>
      </c>
      <c r="Q7" s="101">
        <v>2.7414659016202823</v>
      </c>
      <c r="R7" s="108">
        <v>2.5699002187716773</v>
      </c>
      <c r="S7" s="108">
        <v>1.4682312981120835</v>
      </c>
      <c r="T7" s="108">
        <v>2.3966142360847869</v>
      </c>
      <c r="U7" s="108">
        <v>3.3194442601414562</v>
      </c>
      <c r="V7" s="108">
        <v>2.8840103398150849</v>
      </c>
      <c r="W7" s="150"/>
    </row>
    <row r="8" spans="1:26" s="150" customFormat="1" hidden="1">
      <c r="A8" s="131" t="s">
        <v>297</v>
      </c>
      <c r="B8" s="167"/>
      <c r="C8" s="176">
        <f>SUM(C7:F7)/4</f>
        <v>6.4039290661567829</v>
      </c>
      <c r="D8" s="176"/>
      <c r="E8" s="176"/>
      <c r="F8" s="176"/>
      <c r="G8" s="177">
        <f>SUM(G7:J7)/4</f>
        <v>5.1701348586299467</v>
      </c>
      <c r="H8" s="177"/>
      <c r="I8" s="177"/>
      <c r="J8" s="177"/>
      <c r="K8" s="177">
        <f>SUM(K7:N7)/4</f>
        <v>3.4584792161431444</v>
      </c>
      <c r="L8" s="177"/>
      <c r="M8" s="177"/>
      <c r="N8" s="177"/>
      <c r="O8" s="177">
        <f>SUM(O7:R7)/4</f>
        <v>2.6599005302040717</v>
      </c>
      <c r="P8" s="177"/>
      <c r="Q8" s="177"/>
      <c r="R8" s="177"/>
      <c r="S8" s="177">
        <f>SUM(S7:V7)/4</f>
        <v>2.5170750335383527</v>
      </c>
      <c r="T8" s="177"/>
      <c r="U8" s="177"/>
      <c r="V8" s="177"/>
    </row>
    <row r="9" spans="1:26">
      <c r="A9" s="166"/>
      <c r="B9" s="106"/>
      <c r="C9" s="106"/>
      <c r="D9" s="106"/>
      <c r="E9" s="107"/>
      <c r="F9" s="107"/>
      <c r="R9" s="108"/>
    </row>
    <row r="10" spans="1:26" s="109" customFormat="1">
      <c r="A10" s="90" t="s">
        <v>266</v>
      </c>
      <c r="B10" s="110">
        <v>373818</v>
      </c>
      <c r="C10" s="110">
        <v>378655</v>
      </c>
      <c r="D10" s="111">
        <v>383420</v>
      </c>
      <c r="E10" s="111">
        <v>387299</v>
      </c>
      <c r="F10" s="111">
        <v>394608</v>
      </c>
      <c r="G10" s="111">
        <v>397751</v>
      </c>
      <c r="H10" s="111">
        <v>403501</v>
      </c>
      <c r="I10" s="111">
        <v>410395</v>
      </c>
      <c r="J10" s="111">
        <v>415251</v>
      </c>
      <c r="K10" s="111">
        <v>421083</v>
      </c>
      <c r="L10" s="111">
        <v>426433</v>
      </c>
      <c r="M10" s="111">
        <v>430995</v>
      </c>
      <c r="N10" s="111">
        <v>434422</v>
      </c>
      <c r="O10" s="110">
        <v>436631</v>
      </c>
      <c r="P10" s="110">
        <v>442148</v>
      </c>
      <c r="Q10" s="110">
        <v>444023</v>
      </c>
      <c r="R10" s="110">
        <v>444087</v>
      </c>
      <c r="S10" s="110">
        <v>443788</v>
      </c>
      <c r="T10" s="99">
        <v>439977</v>
      </c>
      <c r="U10" s="99">
        <v>438477</v>
      </c>
      <c r="V10" s="99">
        <v>437384</v>
      </c>
    </row>
    <row r="11" spans="1:26" s="90" customFormat="1">
      <c r="A11" s="99" t="s">
        <v>43</v>
      </c>
      <c r="B11" s="112"/>
      <c r="C11" s="112">
        <f>((C10/B10)-1)*100</f>
        <v>1.2939451818799519</v>
      </c>
      <c r="D11" s="112">
        <f>((D10/C10)-1)*100</f>
        <v>1.2584014472276861</v>
      </c>
      <c r="E11" s="112">
        <f>((E10/D10)-1)*100</f>
        <v>1.0116843148505472</v>
      </c>
      <c r="F11" s="112">
        <f t="shared" ref="F11:V11" si="13">((F10/E10)-1)*100</f>
        <v>1.8871724429962322</v>
      </c>
      <c r="G11" s="112">
        <f t="shared" si="13"/>
        <v>0.7964866399059245</v>
      </c>
      <c r="H11" s="112">
        <f t="shared" si="13"/>
        <v>1.445628043675562</v>
      </c>
      <c r="I11" s="112">
        <f t="shared" si="13"/>
        <v>1.7085459515589818</v>
      </c>
      <c r="J11" s="112">
        <f t="shared" si="13"/>
        <v>1.1832502832636926</v>
      </c>
      <c r="K11" s="112">
        <f t="shared" si="13"/>
        <v>1.404451765317849</v>
      </c>
      <c r="L11" s="112">
        <f t="shared" si="13"/>
        <v>1.270533362781201</v>
      </c>
      <c r="M11" s="112">
        <f t="shared" si="13"/>
        <v>1.0698046351947488</v>
      </c>
      <c r="N11" s="112">
        <f t="shared" si="13"/>
        <v>0.79513683453404926</v>
      </c>
      <c r="O11" s="112">
        <f t="shared" si="13"/>
        <v>0.50849174305169775</v>
      </c>
      <c r="P11" s="112">
        <f t="shared" si="13"/>
        <v>1.2635383195421346</v>
      </c>
      <c r="Q11" s="112">
        <f t="shared" si="13"/>
        <v>0.42406614979599855</v>
      </c>
      <c r="R11" s="112">
        <f t="shared" si="13"/>
        <v>1.4413667760448945E-2</v>
      </c>
      <c r="S11" s="112">
        <f t="shared" si="13"/>
        <v>-6.7329149468464689E-2</v>
      </c>
      <c r="T11" s="112">
        <f t="shared" si="13"/>
        <v>-0.85874336394855533</v>
      </c>
      <c r="U11" s="112">
        <f t="shared" si="13"/>
        <v>-0.34092691208859049</v>
      </c>
      <c r="V11" s="112">
        <f t="shared" si="13"/>
        <v>-0.2492719116396036</v>
      </c>
    </row>
    <row r="12" spans="1:26" s="90" customFormat="1">
      <c r="A12" s="109"/>
      <c r="B12" s="112"/>
      <c r="C12" s="112"/>
      <c r="D12" s="112"/>
      <c r="E12" s="112"/>
      <c r="P12" s="99"/>
    </row>
    <row r="13" spans="1:26" hidden="1">
      <c r="A13" s="97" t="s">
        <v>42</v>
      </c>
      <c r="B13" s="114"/>
      <c r="C13" s="114">
        <f>(C10-B10)</f>
        <v>4837</v>
      </c>
      <c r="D13" s="114">
        <f t="shared" ref="D13:F13" si="14">(D10-C10)</f>
        <v>4765</v>
      </c>
      <c r="E13" s="114">
        <f t="shared" si="14"/>
        <v>3879</v>
      </c>
      <c r="F13" s="114">
        <f t="shared" si="14"/>
        <v>7309</v>
      </c>
      <c r="G13" s="115">
        <f>(G10-F10)</f>
        <v>3143</v>
      </c>
      <c r="H13" s="115">
        <f t="shared" ref="H13:N13" si="15">(H10-G10)</f>
        <v>5750</v>
      </c>
      <c r="I13" s="115">
        <f t="shared" si="15"/>
        <v>6894</v>
      </c>
      <c r="J13" s="115">
        <f t="shared" si="15"/>
        <v>4856</v>
      </c>
      <c r="K13" s="115">
        <f t="shared" si="15"/>
        <v>5832</v>
      </c>
      <c r="L13" s="115">
        <f t="shared" si="15"/>
        <v>5350</v>
      </c>
      <c r="M13" s="115">
        <f t="shared" si="15"/>
        <v>4562</v>
      </c>
      <c r="N13" s="115">
        <f t="shared" si="15"/>
        <v>3427</v>
      </c>
      <c r="O13" s="115">
        <f t="shared" ref="O13" si="16">(O10-N10)</f>
        <v>2209</v>
      </c>
      <c r="P13" s="115">
        <f t="shared" ref="P13" si="17">(P10-O10)</f>
        <v>5517</v>
      </c>
      <c r="Q13" s="115">
        <f t="shared" ref="Q13" si="18">(Q10-P10)</f>
        <v>1875</v>
      </c>
      <c r="R13" s="115">
        <f t="shared" ref="R13" si="19">(R10-Q10)</f>
        <v>64</v>
      </c>
      <c r="S13" s="115">
        <f t="shared" ref="S13:V13" si="20">(S10-R10)</f>
        <v>-299</v>
      </c>
      <c r="T13" s="115">
        <f t="shared" si="20"/>
        <v>-3811</v>
      </c>
      <c r="U13" s="115">
        <f t="shared" si="20"/>
        <v>-1500</v>
      </c>
      <c r="V13" s="115">
        <f t="shared" si="20"/>
        <v>-1093</v>
      </c>
    </row>
    <row r="14" spans="1:26" hidden="1">
      <c r="A14" s="150" t="s">
        <v>298</v>
      </c>
      <c r="B14" s="113"/>
      <c r="C14" s="178">
        <f>SUM(C13:F13)/4</f>
        <v>5197.5</v>
      </c>
      <c r="D14" s="178"/>
      <c r="E14" s="178"/>
      <c r="F14" s="178"/>
      <c r="G14" s="179">
        <f>SUM(G13:J13)/4</f>
        <v>5160.75</v>
      </c>
      <c r="H14" s="179"/>
      <c r="I14" s="179"/>
      <c r="J14" s="179"/>
      <c r="K14" s="179">
        <f>SUM(K13:N13)/4</f>
        <v>4792.75</v>
      </c>
      <c r="L14" s="179"/>
      <c r="M14" s="179"/>
      <c r="N14" s="179"/>
      <c r="O14" s="179">
        <f>SUM(O13:R13)/4</f>
        <v>2416.25</v>
      </c>
      <c r="P14" s="179"/>
      <c r="Q14" s="179"/>
      <c r="R14" s="179"/>
      <c r="S14" s="179">
        <f>SUM(S13:V13)/4</f>
        <v>-1675.75</v>
      </c>
      <c r="T14" s="179"/>
      <c r="U14" s="179"/>
      <c r="V14" s="179"/>
    </row>
    <row r="15" spans="1:26">
      <c r="A15" s="150"/>
      <c r="B15" s="113"/>
      <c r="C15" s="171"/>
      <c r="D15" s="171"/>
      <c r="E15" s="171"/>
      <c r="F15" s="171"/>
      <c r="G15" s="172"/>
      <c r="H15" s="172"/>
      <c r="I15" s="172"/>
      <c r="J15" s="172"/>
      <c r="K15" s="172"/>
      <c r="L15" s="172"/>
      <c r="M15" s="172"/>
      <c r="N15" s="172"/>
      <c r="O15" s="172"/>
      <c r="P15" s="172"/>
      <c r="Q15" s="172"/>
      <c r="R15" s="172"/>
      <c r="S15" s="172"/>
      <c r="T15" s="172"/>
      <c r="U15" s="172"/>
      <c r="V15" s="172"/>
    </row>
    <row r="16" spans="1:26" s="117" customFormat="1">
      <c r="A16" s="90" t="s">
        <v>44</v>
      </c>
      <c r="B16" s="116">
        <v>170852.18299999999</v>
      </c>
      <c r="C16" s="116">
        <v>174101.59600000002</v>
      </c>
      <c r="D16" s="116">
        <v>176649.49900000001</v>
      </c>
      <c r="E16" s="116">
        <v>178194.503</v>
      </c>
      <c r="F16" s="116">
        <v>181315.622</v>
      </c>
      <c r="G16" s="116">
        <v>182214.777</v>
      </c>
      <c r="H16" s="116">
        <v>184301.35500000001</v>
      </c>
      <c r="I16" s="116">
        <v>186479.60699999999</v>
      </c>
      <c r="J16" s="116">
        <v>188578.37300000002</v>
      </c>
      <c r="K16" s="116">
        <v>191070.579</v>
      </c>
      <c r="L16" s="116">
        <v>193171.29699999999</v>
      </c>
      <c r="M16" s="116">
        <v>194442.95699999999</v>
      </c>
      <c r="N16" s="116">
        <v>196132.084</v>
      </c>
      <c r="O16" s="116">
        <v>196731.46400000001</v>
      </c>
      <c r="P16" s="116">
        <v>203475.334</v>
      </c>
      <c r="Q16" s="116">
        <v>197916.38999999998</v>
      </c>
      <c r="R16" s="116">
        <v>197447.39599999995</v>
      </c>
      <c r="S16" s="116">
        <v>194317.83299999998</v>
      </c>
      <c r="T16" s="92">
        <v>182180.633</v>
      </c>
      <c r="U16" s="92">
        <v>187150.67800000001</v>
      </c>
      <c r="V16" s="92">
        <v>183331.17699999997</v>
      </c>
    </row>
    <row r="17" spans="1:22" s="117" customFormat="1">
      <c r="A17" s="99" t="s">
        <v>43</v>
      </c>
      <c r="B17" s="112"/>
      <c r="C17" s="112">
        <f>(C16/B16*100-100)</f>
        <v>1.9018855615090473</v>
      </c>
      <c r="D17" s="112">
        <f t="shared" ref="D17:F17" si="21">(D16/C16*100-100)</f>
        <v>1.4634575779534913</v>
      </c>
      <c r="E17" s="112">
        <f t="shared" si="21"/>
        <v>0.87461555721705508</v>
      </c>
      <c r="F17" s="112">
        <f t="shared" si="21"/>
        <v>1.7515237268570445</v>
      </c>
      <c r="G17" s="112">
        <f t="shared" ref="G17:M17" si="22">(G16/F16*100-100)</f>
        <v>0.49590597328672459</v>
      </c>
      <c r="H17" s="112">
        <f t="shared" si="22"/>
        <v>1.1451200799153582</v>
      </c>
      <c r="I17" s="112">
        <f t="shared" si="22"/>
        <v>1.1818968992387369</v>
      </c>
      <c r="J17" s="112">
        <f t="shared" si="22"/>
        <v>1.1254667648457968</v>
      </c>
      <c r="K17" s="112">
        <f t="shared" si="22"/>
        <v>1.3215757249109146</v>
      </c>
      <c r="L17" s="112">
        <f t="shared" si="22"/>
        <v>1.0994460847894203</v>
      </c>
      <c r="M17" s="112">
        <f t="shared" si="22"/>
        <v>0.65830691192181234</v>
      </c>
      <c r="N17" s="112">
        <f t="shared" ref="N17" si="23">(N16/M16*100-100)</f>
        <v>0.86870053102514078</v>
      </c>
      <c r="O17" s="112">
        <f t="shared" ref="O17" si="24">(O16/N16*100-100)</f>
        <v>0.30560017911194848</v>
      </c>
      <c r="P17" s="112">
        <f t="shared" ref="P17" si="25">(P16/O16*100-100)</f>
        <v>3.4279570043762817</v>
      </c>
      <c r="Q17" s="112">
        <f t="shared" ref="Q17" si="26">(Q16/P16*100-100)</f>
        <v>-2.7319989557063451</v>
      </c>
      <c r="R17" s="112">
        <f t="shared" ref="R17" si="27">(R16/Q16*100-100)</f>
        <v>-0.23696572072682898</v>
      </c>
      <c r="S17" s="112">
        <f t="shared" ref="S17:V17" si="28">(S16/R16*100-100)</f>
        <v>-1.585011027443457</v>
      </c>
      <c r="T17" s="112">
        <f t="shared" si="28"/>
        <v>-6.2460556566622358</v>
      </c>
      <c r="U17" s="112">
        <f t="shared" si="28"/>
        <v>2.7280863603103285</v>
      </c>
      <c r="V17" s="119">
        <f t="shared" si="28"/>
        <v>-2.0408694431767174</v>
      </c>
    </row>
    <row r="18" spans="1:22">
      <c r="B18" s="107"/>
      <c r="C18" s="107"/>
      <c r="D18" s="107"/>
      <c r="E18" s="107"/>
      <c r="F18" s="107"/>
      <c r="O18" s="90"/>
      <c r="P18" s="117"/>
    </row>
    <row r="19" spans="1:22" s="117" customFormat="1">
      <c r="A19" s="117" t="s">
        <v>23</v>
      </c>
      <c r="B19" s="118">
        <v>53.4</v>
      </c>
      <c r="C19" s="117">
        <v>51.8</v>
      </c>
      <c r="D19" s="118">
        <v>54.4</v>
      </c>
      <c r="E19" s="117">
        <v>54.5</v>
      </c>
      <c r="F19" s="117">
        <v>54.8</v>
      </c>
      <c r="G19" s="117">
        <v>53.2</v>
      </c>
      <c r="H19" s="117">
        <v>54.9</v>
      </c>
      <c r="I19" s="117">
        <f>[1]Α!$AG$15</f>
        <v>55.7</v>
      </c>
      <c r="J19" s="117">
        <v>55.3</v>
      </c>
      <c r="K19" s="117">
        <v>55.3</v>
      </c>
      <c r="L19" s="117">
        <v>57.4</v>
      </c>
      <c r="M19" s="117">
        <v>58.2</v>
      </c>
      <c r="N19" s="117">
        <v>57.8</v>
      </c>
      <c r="O19" s="117">
        <v>57.6</v>
      </c>
      <c r="P19" s="117">
        <v>58.7</v>
      </c>
      <c r="Q19" s="117">
        <v>58.7</v>
      </c>
      <c r="R19" s="119">
        <v>59</v>
      </c>
      <c r="S19" s="117">
        <v>57.9</v>
      </c>
      <c r="T19" s="117">
        <v>58</v>
      </c>
      <c r="U19" s="117">
        <v>57.7</v>
      </c>
      <c r="V19" s="117">
        <v>58.1</v>
      </c>
    </row>
    <row r="20" spans="1:22" s="117" customFormat="1">
      <c r="B20" s="118"/>
      <c r="D20" s="118"/>
    </row>
    <row r="21" spans="1:22" s="117" customFormat="1">
      <c r="A21" s="120" t="s">
        <v>45</v>
      </c>
      <c r="B21" s="121">
        <v>56300</v>
      </c>
      <c r="C21" s="122">
        <v>46500</v>
      </c>
      <c r="D21" s="122">
        <v>58400</v>
      </c>
      <c r="E21" s="91">
        <v>54700</v>
      </c>
      <c r="F21" s="117">
        <v>46989</v>
      </c>
      <c r="G21" s="92">
        <v>42162</v>
      </c>
      <c r="H21" s="117">
        <v>53221</v>
      </c>
      <c r="I21" s="117">
        <f>[1]Α!AG17</f>
        <v>56048</v>
      </c>
      <c r="J21" s="117">
        <f>[1]Α!AH17</f>
        <v>50242</v>
      </c>
      <c r="K21" s="123">
        <v>43927</v>
      </c>
      <c r="L21" s="117">
        <v>52624</v>
      </c>
      <c r="M21" s="117">
        <v>49499</v>
      </c>
      <c r="N21" s="117">
        <v>43944</v>
      </c>
      <c r="O21" s="117">
        <v>41508</v>
      </c>
      <c r="P21" s="99">
        <v>51934</v>
      </c>
      <c r="Q21" s="117">
        <f>[2]Α!AO19</f>
        <v>51111</v>
      </c>
      <c r="R21" s="91">
        <v>51164</v>
      </c>
      <c r="S21" s="117">
        <v>47638</v>
      </c>
      <c r="T21" s="117">
        <v>49818</v>
      </c>
      <c r="U21" s="117">
        <v>46849</v>
      </c>
      <c r="V21" s="117">
        <v>47473</v>
      </c>
    </row>
    <row r="22" spans="1:22" s="125" customFormat="1" hidden="1">
      <c r="A22" s="120" t="s">
        <v>46</v>
      </c>
      <c r="B22" s="121">
        <v>36800</v>
      </c>
      <c r="C22" s="122">
        <v>30000</v>
      </c>
      <c r="D22" s="122">
        <v>38400</v>
      </c>
      <c r="E22" s="122">
        <v>34900</v>
      </c>
      <c r="F22" s="125">
        <v>55223</v>
      </c>
      <c r="G22" s="99"/>
      <c r="I22" s="125">
        <f>[1]Α!AG18</f>
        <v>0</v>
      </c>
      <c r="J22" s="125">
        <f>[1]Α!AH18</f>
        <v>0</v>
      </c>
      <c r="K22" s="123">
        <v>49315</v>
      </c>
      <c r="O22" s="99"/>
      <c r="P22" s="99"/>
      <c r="Q22" s="125">
        <f>[2]Α!AO20</f>
        <v>0</v>
      </c>
      <c r="R22" s="126"/>
      <c r="T22" s="125">
        <v>49818</v>
      </c>
    </row>
    <row r="23" spans="1:22" s="127" customFormat="1" hidden="1">
      <c r="A23" s="120" t="s">
        <v>47</v>
      </c>
      <c r="B23" s="121">
        <f t="shared" ref="B23:C23" si="29">(B21-B22)</f>
        <v>19500</v>
      </c>
      <c r="C23" s="121">
        <f t="shared" si="29"/>
        <v>16500</v>
      </c>
      <c r="D23" s="122">
        <v>20000</v>
      </c>
      <c r="E23" s="122">
        <v>19700</v>
      </c>
      <c r="F23" s="127">
        <v>55223</v>
      </c>
      <c r="G23" s="99"/>
      <c r="I23" s="127">
        <f>[1]Α!AG19</f>
        <v>0</v>
      </c>
      <c r="J23" s="127">
        <f>[1]Α!AH19</f>
        <v>0</v>
      </c>
      <c r="O23" s="99"/>
      <c r="P23" s="99"/>
      <c r="Q23" s="127">
        <f>[2]Α!AO21</f>
        <v>0</v>
      </c>
      <c r="R23" s="128"/>
      <c r="T23" s="127">
        <v>44700</v>
      </c>
    </row>
    <row r="24" spans="1:22" s="117" customFormat="1">
      <c r="A24" s="120" t="s">
        <v>48</v>
      </c>
      <c r="B24" s="124">
        <f t="shared" ref="B24:C24" si="30">+(B25+B26)</f>
        <v>46600</v>
      </c>
      <c r="C24" s="124">
        <f t="shared" si="30"/>
        <v>47100</v>
      </c>
      <c r="D24" s="124">
        <f t="shared" ref="D24" si="31">+(D25+D26)</f>
        <v>52100</v>
      </c>
      <c r="E24" s="124">
        <f t="shared" ref="E24" si="32">+(E25+E26)</f>
        <v>51700</v>
      </c>
      <c r="F24" s="117">
        <v>55223</v>
      </c>
      <c r="G24" s="129">
        <v>53045</v>
      </c>
      <c r="H24" s="117">
        <v>48666</v>
      </c>
      <c r="I24" s="117">
        <f>[1]Α!AG20</f>
        <v>45983</v>
      </c>
      <c r="J24" s="117">
        <f>[1]Α!AH20</f>
        <v>48816</v>
      </c>
      <c r="K24" s="117">
        <v>49315</v>
      </c>
      <c r="L24" s="117">
        <v>48584</v>
      </c>
      <c r="M24" s="117">
        <v>43321</v>
      </c>
      <c r="N24" s="117">
        <v>45644</v>
      </c>
      <c r="O24" s="99">
        <v>49001</v>
      </c>
      <c r="P24" s="99">
        <v>47959</v>
      </c>
      <c r="Q24" s="117">
        <f>[2]Α!AO22</f>
        <v>44241</v>
      </c>
      <c r="R24" s="91">
        <v>46610</v>
      </c>
      <c r="S24" s="117">
        <v>47681</v>
      </c>
      <c r="T24" s="117">
        <v>44700</v>
      </c>
      <c r="U24" s="117">
        <v>42481</v>
      </c>
      <c r="V24" s="117">
        <v>47716</v>
      </c>
    </row>
    <row r="25" spans="1:22" s="117" customFormat="1" hidden="1">
      <c r="A25" s="120" t="s">
        <v>49</v>
      </c>
      <c r="B25" s="121">
        <v>28000</v>
      </c>
      <c r="C25" s="121">
        <v>26700</v>
      </c>
      <c r="D25" s="122">
        <v>28700</v>
      </c>
      <c r="E25" s="122">
        <v>23900</v>
      </c>
      <c r="G25" s="99"/>
      <c r="I25" s="117">
        <f>[1]Α!AG21</f>
        <v>0</v>
      </c>
      <c r="J25" s="117">
        <f>[1]Α!AH21</f>
        <v>0</v>
      </c>
      <c r="O25" s="99"/>
      <c r="P25" s="99"/>
      <c r="Q25" s="117">
        <f>[2]Α!AO23</f>
        <v>0</v>
      </c>
      <c r="R25" s="119">
        <v>46610</v>
      </c>
      <c r="T25" s="117">
        <v>44700</v>
      </c>
    </row>
    <row r="26" spans="1:22" s="127" customFormat="1" hidden="1">
      <c r="A26" s="120" t="s">
        <v>50</v>
      </c>
      <c r="B26" s="121">
        <v>18600</v>
      </c>
      <c r="C26" s="121">
        <v>20400</v>
      </c>
      <c r="D26" s="122">
        <v>23400</v>
      </c>
      <c r="E26" s="122">
        <v>27800</v>
      </c>
      <c r="G26" s="99"/>
      <c r="I26" s="127">
        <f>[1]Α!AG22</f>
        <v>0</v>
      </c>
      <c r="J26" s="127">
        <f>[1]Α!AH22</f>
        <v>0</v>
      </c>
      <c r="O26" s="99"/>
      <c r="P26" s="99"/>
      <c r="Q26" s="127">
        <f>[2]Α!AO24</f>
        <v>0</v>
      </c>
      <c r="R26" s="130"/>
    </row>
    <row r="27" spans="1:22" s="125" customFormat="1">
      <c r="A27" s="131" t="s">
        <v>24</v>
      </c>
      <c r="B27" s="121">
        <f t="shared" ref="B27:I27" si="33">(B24+B21)</f>
        <v>102900</v>
      </c>
      <c r="C27" s="121">
        <f t="shared" si="33"/>
        <v>93600</v>
      </c>
      <c r="D27" s="121">
        <f>(D24+D21)</f>
        <v>110500</v>
      </c>
      <c r="E27" s="121">
        <f t="shared" si="33"/>
        <v>106400</v>
      </c>
      <c r="F27" s="121">
        <f t="shared" si="33"/>
        <v>102212</v>
      </c>
      <c r="G27" s="121">
        <f t="shared" si="33"/>
        <v>95207</v>
      </c>
      <c r="H27" s="121">
        <f t="shared" si="33"/>
        <v>101887</v>
      </c>
      <c r="I27" s="121">
        <f t="shared" si="33"/>
        <v>102031</v>
      </c>
      <c r="J27" s="121">
        <f t="shared" ref="J27:O27" si="34">(J21+J24)</f>
        <v>99058</v>
      </c>
      <c r="K27" s="121">
        <f t="shared" si="34"/>
        <v>93242</v>
      </c>
      <c r="L27" s="121">
        <f t="shared" si="34"/>
        <v>101208</v>
      </c>
      <c r="M27" s="121">
        <f t="shared" si="34"/>
        <v>92820</v>
      </c>
      <c r="N27" s="121">
        <f t="shared" si="34"/>
        <v>89588</v>
      </c>
      <c r="O27" s="99">
        <f t="shared" si="34"/>
        <v>90509</v>
      </c>
      <c r="P27" s="99">
        <v>99893</v>
      </c>
      <c r="Q27" s="99">
        <f>[2]Α!AO25</f>
        <v>95352</v>
      </c>
      <c r="R27" s="96">
        <v>97774</v>
      </c>
      <c r="S27" s="99">
        <v>95319</v>
      </c>
      <c r="T27" s="97">
        <v>94518</v>
      </c>
      <c r="U27" s="97">
        <f>(U21+U24)</f>
        <v>89330</v>
      </c>
      <c r="V27" s="99">
        <f>(V21+V24)</f>
        <v>95189</v>
      </c>
    </row>
    <row r="28" spans="1:22">
      <c r="B28" s="107"/>
      <c r="C28" s="107"/>
      <c r="D28" s="107"/>
      <c r="E28" s="107"/>
      <c r="F28" s="107"/>
    </row>
    <row r="29" spans="1:22" s="125" customFormat="1">
      <c r="A29" s="99" t="s">
        <v>25</v>
      </c>
      <c r="B29" s="132">
        <f t="shared" ref="B29:V29" si="35">(B27/B2)*100</f>
        <v>24.856573464581196</v>
      </c>
      <c r="C29" s="132">
        <f t="shared" si="35"/>
        <v>22.851618290083717</v>
      </c>
      <c r="D29" s="132">
        <f t="shared" si="35"/>
        <v>26.196442499401396</v>
      </c>
      <c r="E29" s="132">
        <f t="shared" si="35"/>
        <v>24.889529321222302</v>
      </c>
      <c r="F29" s="132">
        <f t="shared" si="35"/>
        <v>23.761004447110075</v>
      </c>
      <c r="G29" s="132">
        <f t="shared" si="35"/>
        <v>22.46539592349113</v>
      </c>
      <c r="H29" s="132">
        <f t="shared" si="35"/>
        <v>23.984303460159555</v>
      </c>
      <c r="I29" s="132">
        <f t="shared" si="35"/>
        <v>23.892497693435306</v>
      </c>
      <c r="J29" s="132">
        <f t="shared" si="35"/>
        <v>23.151749153936766</v>
      </c>
      <c r="K29" s="132">
        <f t="shared" si="35"/>
        <v>21.555554528095133</v>
      </c>
      <c r="L29" s="132">
        <f t="shared" si="35"/>
        <v>23.309557314638027</v>
      </c>
      <c r="M29" s="132">
        <f t="shared" si="35"/>
        <v>20.978357169978484</v>
      </c>
      <c r="N29" s="132">
        <f t="shared" si="35"/>
        <v>20.325570315247354</v>
      </c>
      <c r="O29" s="133">
        <f t="shared" si="35"/>
        <v>20.186275143910485</v>
      </c>
      <c r="P29" s="133">
        <f t="shared" si="35"/>
        <v>22.329244194883806</v>
      </c>
      <c r="Q29" s="100">
        <f t="shared" si="35"/>
        <v>21.32171750826241</v>
      </c>
      <c r="R29" s="100">
        <f t="shared" si="35"/>
        <v>21.737989790655071</v>
      </c>
      <c r="S29" s="100">
        <f t="shared" si="35"/>
        <v>21.188544906093217</v>
      </c>
      <c r="T29" s="100">
        <f t="shared" si="35"/>
        <v>21.07584521457591</v>
      </c>
      <c r="U29" s="100">
        <f t="shared" si="35"/>
        <v>19.756543124687607</v>
      </c>
      <c r="V29" s="100">
        <f t="shared" si="35"/>
        <v>20.870158144796878</v>
      </c>
    </row>
    <row r="30" spans="1:22" s="99" customFormat="1">
      <c r="A30" s="99" t="s">
        <v>27</v>
      </c>
      <c r="B30" s="132">
        <f t="shared" ref="B30:P30" si="36">(B21/B2)*100</f>
        <v>13.599855063711578</v>
      </c>
      <c r="C30" s="132">
        <f t="shared" si="36"/>
        <v>11.352566778727487</v>
      </c>
      <c r="D30" s="132">
        <f t="shared" si="36"/>
        <v>13.844997664842005</v>
      </c>
      <c r="E30" s="132">
        <f t="shared" si="36"/>
        <v>12.795650882244924</v>
      </c>
      <c r="F30" s="132">
        <f t="shared" si="36"/>
        <v>10.923432062431568</v>
      </c>
      <c r="G30" s="132">
        <f t="shared" si="36"/>
        <v>9.9487014917625078</v>
      </c>
      <c r="H30" s="132">
        <f t="shared" si="36"/>
        <v>12.528277547215557</v>
      </c>
      <c r="I30" s="132">
        <f t="shared" si="36"/>
        <v>13.124704361631878</v>
      </c>
      <c r="J30" s="132">
        <f t="shared" si="36"/>
        <v>11.742516313594974</v>
      </c>
      <c r="K30" s="132">
        <f t="shared" si="36"/>
        <v>10.154982129894629</v>
      </c>
      <c r="L30" s="132">
        <f t="shared" si="36"/>
        <v>12.120011699920081</v>
      </c>
      <c r="M30" s="132">
        <f t="shared" si="36"/>
        <v>11.187327101451896</v>
      </c>
      <c r="N30" s="132">
        <f t="shared" si="36"/>
        <v>9.9699386294283805</v>
      </c>
      <c r="O30" s="133">
        <f t="shared" si="36"/>
        <v>9.2575534883098527</v>
      </c>
      <c r="P30" s="133">
        <f t="shared" si="36"/>
        <v>11.608891193748267</v>
      </c>
      <c r="Q30" s="100">
        <f>[2]Α!AO28</f>
        <v>11.428961149895127</v>
      </c>
      <c r="R30" s="100">
        <v>11.375237891965922</v>
      </c>
      <c r="S30" s="100">
        <v>10.589493199010361</v>
      </c>
      <c r="T30" s="99">
        <v>11.1</v>
      </c>
      <c r="U30" s="100">
        <v>10.36129283385749</v>
      </c>
      <c r="V30" s="100">
        <v>10.40844023582496</v>
      </c>
    </row>
    <row r="31" spans="1:22" s="99" customFormat="1">
      <c r="A31" s="99" t="s">
        <v>60</v>
      </c>
      <c r="B31" s="132">
        <f t="shared" ref="B31:P31" si="37">(B24/B2)*100</f>
        <v>11.256718400869618</v>
      </c>
      <c r="C31" s="132">
        <f t="shared" si="37"/>
        <v>11.499051511356228</v>
      </c>
      <c r="D31" s="132">
        <f t="shared" si="37"/>
        <v>12.351444834559389</v>
      </c>
      <c r="E31" s="132">
        <f t="shared" si="37"/>
        <v>12.093878438977377</v>
      </c>
      <c r="F31" s="132">
        <f t="shared" si="37"/>
        <v>12.837572384678509</v>
      </c>
      <c r="G31" s="132">
        <f t="shared" si="37"/>
        <v>12.516694431728622</v>
      </c>
      <c r="H31" s="132">
        <f t="shared" si="37"/>
        <v>11.456025912943996</v>
      </c>
      <c r="I31" s="132">
        <f t="shared" si="37"/>
        <v>10.76779333180343</v>
      </c>
      <c r="J31" s="132">
        <f t="shared" si="37"/>
        <v>11.40923284034179</v>
      </c>
      <c r="K31" s="132">
        <f t="shared" si="37"/>
        <v>11.400572398200506</v>
      </c>
      <c r="L31" s="132">
        <f t="shared" si="37"/>
        <v>11.189545614717947</v>
      </c>
      <c r="M31" s="132">
        <f t="shared" si="37"/>
        <v>9.7910300685265881</v>
      </c>
      <c r="N31" s="132">
        <f t="shared" si="37"/>
        <v>10.355631685818974</v>
      </c>
      <c r="O31" s="133">
        <f t="shared" si="37"/>
        <v>10.928721655600633</v>
      </c>
      <c r="P31" s="133">
        <f t="shared" si="37"/>
        <v>10.720353001135541</v>
      </c>
      <c r="Q31" s="100">
        <f>[2]Α!AO29</f>
        <v>9.8927563583672846</v>
      </c>
      <c r="R31" s="100">
        <v>10.362751898689149</v>
      </c>
      <c r="S31" s="100">
        <v>10.599051707082854</v>
      </c>
      <c r="T31" s="100">
        <v>10</v>
      </c>
      <c r="U31" s="100">
        <v>9.3952502908301145</v>
      </c>
      <c r="V31" s="100">
        <v>10.461717908971917</v>
      </c>
    </row>
    <row r="32" spans="1:22" s="125" customFormat="1">
      <c r="A32" s="131"/>
      <c r="B32" s="135"/>
      <c r="C32" s="134"/>
      <c r="D32" s="127"/>
      <c r="O32" s="127"/>
    </row>
    <row r="33" spans="1:169" s="117" customFormat="1">
      <c r="A33" s="90" t="s">
        <v>55</v>
      </c>
      <c r="B33" s="114">
        <v>89585</v>
      </c>
      <c r="C33" s="136">
        <v>86643</v>
      </c>
      <c r="D33" s="91">
        <v>82546</v>
      </c>
      <c r="E33" s="91">
        <v>79713</v>
      </c>
      <c r="F33" s="91">
        <v>82047</v>
      </c>
      <c r="G33" s="137">
        <v>80243</v>
      </c>
      <c r="H33" s="117">
        <v>77941</v>
      </c>
      <c r="I33" s="117">
        <f>[1]Α!$AG$29</f>
        <v>72153</v>
      </c>
      <c r="J33" s="117">
        <v>71735</v>
      </c>
      <c r="K33" s="138">
        <v>65953</v>
      </c>
      <c r="L33" s="117">
        <v>58738</v>
      </c>
      <c r="M33" s="117">
        <v>49888</v>
      </c>
      <c r="N33" s="117">
        <v>46440</v>
      </c>
      <c r="O33" s="117">
        <v>47799</v>
      </c>
      <c r="P33" s="91">
        <v>45865</v>
      </c>
      <c r="Q33" s="117">
        <f>[2]Α!AO31</f>
        <v>45697</v>
      </c>
      <c r="R33" s="91">
        <v>50252</v>
      </c>
      <c r="S33" s="91">
        <v>49300</v>
      </c>
      <c r="T33" s="117">
        <v>47427</v>
      </c>
      <c r="U33" s="117">
        <v>48767</v>
      </c>
      <c r="V33" s="91">
        <v>52667</v>
      </c>
    </row>
    <row r="34" spans="1:169" s="117" customFormat="1">
      <c r="A34" s="117" t="s">
        <v>51</v>
      </c>
      <c r="B34" s="119" t="e">
        <f>(B33/#REF!)*100-100</f>
        <v>#REF!</v>
      </c>
      <c r="C34" s="119">
        <f>(C33/B33)*100-100</f>
        <v>-3.2840319249874454</v>
      </c>
      <c r="D34" s="119">
        <f t="shared" ref="D34" si="38">(D33/C33)*100-100</f>
        <v>-4.7285989635631296</v>
      </c>
      <c r="E34" s="119">
        <f t="shared" ref="E34" si="39">(E33/D33)*100-100</f>
        <v>-3.432025779565322</v>
      </c>
      <c r="F34" s="119">
        <f t="shared" ref="F34" si="40">(F33/E33)*100-100</f>
        <v>2.92800421512176</v>
      </c>
      <c r="G34" s="119">
        <f>(G33/F33)*100-100</f>
        <v>-2.1987397467305243</v>
      </c>
      <c r="H34" s="119">
        <f t="shared" ref="H34:N34" si="41">(H33/G33)*100-100</f>
        <v>-2.8687860623356585</v>
      </c>
      <c r="I34" s="119">
        <f t="shared" si="41"/>
        <v>-7.4261300214264594</v>
      </c>
      <c r="J34" s="119">
        <f t="shared" si="41"/>
        <v>-0.57932449101215866</v>
      </c>
      <c r="K34" s="119">
        <f t="shared" si="41"/>
        <v>-8.0602216491252534</v>
      </c>
      <c r="L34" s="119">
        <f t="shared" si="41"/>
        <v>-10.939608509089808</v>
      </c>
      <c r="M34" s="119">
        <f t="shared" si="41"/>
        <v>-15.066907283189749</v>
      </c>
      <c r="N34" s="119">
        <f t="shared" si="41"/>
        <v>-6.9114817190506699</v>
      </c>
      <c r="O34" s="119">
        <f t="shared" ref="O34" si="42">(O33/N33)*100-100</f>
        <v>2.9263565891472894</v>
      </c>
      <c r="P34" s="119">
        <f t="shared" ref="P34" si="43">(P33/O33)*100-100</f>
        <v>-4.0461097512500288</v>
      </c>
      <c r="Q34" s="119">
        <f t="shared" ref="Q34" si="44">(Q33/P33)*100-100</f>
        <v>-0.36629237981031793</v>
      </c>
      <c r="R34" s="119">
        <f t="shared" ref="R34" si="45">(R33/Q33)*100-100</f>
        <v>9.9678315863185816</v>
      </c>
      <c r="S34" s="119">
        <f t="shared" ref="S34" si="46">(S33/R33)*100-100</f>
        <v>-1.8944519621109634</v>
      </c>
      <c r="T34" s="119">
        <f t="shared" ref="T34" si="47">(T33/S33)*100-100</f>
        <v>-3.7991886409736253</v>
      </c>
      <c r="U34" s="119">
        <v>2.8253948172981609</v>
      </c>
      <c r="V34" s="119">
        <v>7.851248131386555</v>
      </c>
    </row>
    <row r="35" spans="1:169" s="117" customFormat="1">
      <c r="A35" s="117" t="s">
        <v>22</v>
      </c>
      <c r="B35" s="119">
        <f t="shared" ref="B35:V35" si="48">(B33/B2)*100</f>
        <v>21.64019566398937</v>
      </c>
      <c r="C35" s="119">
        <f t="shared" si="48"/>
        <v>21.153127815253455</v>
      </c>
      <c r="D35" s="119">
        <f t="shared" si="48"/>
        <v>19.569335226747398</v>
      </c>
      <c r="E35" s="119">
        <f t="shared" si="48"/>
        <v>18.646795590061966</v>
      </c>
      <c r="F35" s="119">
        <f t="shared" si="48"/>
        <v>19.073290140805778</v>
      </c>
      <c r="G35" s="119">
        <f t="shared" si="48"/>
        <v>18.934435126500141</v>
      </c>
      <c r="H35" s="119">
        <f t="shared" si="48"/>
        <v>18.347390697422593</v>
      </c>
      <c r="I35" s="119">
        <f t="shared" si="48"/>
        <v>16.895996178361848</v>
      </c>
      <c r="J35" s="119">
        <f t="shared" si="48"/>
        <v>16.765841482340182</v>
      </c>
      <c r="K35" s="119">
        <f t="shared" si="48"/>
        <v>15.246921857011417</v>
      </c>
      <c r="L35" s="119">
        <f t="shared" si="48"/>
        <v>13.528147750644301</v>
      </c>
      <c r="M35" s="119">
        <f t="shared" si="48"/>
        <v>11.275245448134957</v>
      </c>
      <c r="N35" s="119">
        <f t="shared" si="48"/>
        <v>10.536226787517158</v>
      </c>
      <c r="O35" s="119">
        <f t="shared" si="48"/>
        <v>10.660638893411454</v>
      </c>
      <c r="P35" s="119">
        <f t="shared" si="48"/>
        <v>10.25227778721578</v>
      </c>
      <c r="Q35" s="119">
        <f t="shared" si="48"/>
        <v>10.218333385509139</v>
      </c>
      <c r="R35" s="119">
        <f t="shared" si="48"/>
        <v>11.17247389858243</v>
      </c>
      <c r="S35" s="119">
        <f t="shared" si="48"/>
        <v>10.958940650556505</v>
      </c>
      <c r="T35" s="119">
        <f t="shared" si="48"/>
        <v>10.575383641123295</v>
      </c>
      <c r="U35" s="119">
        <f t="shared" si="48"/>
        <v>10.785484591532974</v>
      </c>
      <c r="V35" s="119">
        <f t="shared" si="48"/>
        <v>11.54722309313069</v>
      </c>
    </row>
    <row r="36" spans="1:169" s="117" customFormat="1">
      <c r="B36" s="139"/>
      <c r="C36" s="139"/>
      <c r="D36" s="139"/>
      <c r="E36" s="139"/>
      <c r="F36" s="139"/>
      <c r="G36" s="139"/>
      <c r="H36" s="139"/>
      <c r="I36" s="139"/>
    </row>
    <row r="37" spans="1:169" s="99" customFormat="1">
      <c r="A37" s="131" t="s">
        <v>18</v>
      </c>
      <c r="B37" s="140">
        <v>48100</v>
      </c>
      <c r="C37" s="141">
        <v>48070</v>
      </c>
      <c r="D37" s="122">
        <v>48070</v>
      </c>
      <c r="E37" s="122">
        <v>48013</v>
      </c>
      <c r="F37" s="122">
        <v>48019</v>
      </c>
      <c r="G37" s="91">
        <v>48135</v>
      </c>
      <c r="H37" s="91">
        <v>48053</v>
      </c>
      <c r="I37" s="122">
        <v>47967</v>
      </c>
      <c r="J37" s="122">
        <v>48482</v>
      </c>
      <c r="K37" s="122">
        <v>48774</v>
      </c>
      <c r="L37" s="122">
        <v>48778</v>
      </c>
      <c r="M37" s="122">
        <v>48869</v>
      </c>
      <c r="N37" s="122">
        <v>48962</v>
      </c>
      <c r="O37" s="122">
        <v>47400</v>
      </c>
      <c r="P37" s="99">
        <v>47352</v>
      </c>
      <c r="Q37" s="99">
        <v>47628</v>
      </c>
      <c r="R37" s="122">
        <v>47533</v>
      </c>
      <c r="S37" s="99">
        <v>47567</v>
      </c>
      <c r="T37" s="99">
        <v>47522</v>
      </c>
      <c r="U37" s="122">
        <v>47634</v>
      </c>
      <c r="V37" s="122">
        <v>47611</v>
      </c>
    </row>
    <row r="38" spans="1:169" s="99" customFormat="1">
      <c r="A38" s="99" t="s">
        <v>56</v>
      </c>
      <c r="B38" s="100">
        <f t="shared" ref="B38:F38" si="49">(B37/B10)*100</f>
        <v>12.867224157210194</v>
      </c>
      <c r="C38" s="100">
        <f t="shared" si="49"/>
        <v>12.694933382630627</v>
      </c>
      <c r="D38" s="142">
        <f t="shared" si="49"/>
        <v>12.537165510406343</v>
      </c>
      <c r="E38" s="100">
        <f t="shared" si="49"/>
        <v>12.396881995564151</v>
      </c>
      <c r="F38" s="100">
        <f t="shared" si="49"/>
        <v>12.168785224830717</v>
      </c>
      <c r="G38" s="100">
        <f t="shared" ref="G38:T38" si="50">(G37/G10)*100</f>
        <v>12.101792327360585</v>
      </c>
      <c r="H38" s="100">
        <f t="shared" si="50"/>
        <v>11.909016334532009</v>
      </c>
      <c r="I38" s="100">
        <f t="shared" si="50"/>
        <v>11.688007894833028</v>
      </c>
      <c r="J38" s="100">
        <f t="shared" si="50"/>
        <v>11.675348162918331</v>
      </c>
      <c r="K38" s="100">
        <f t="shared" si="50"/>
        <v>11.582989576876768</v>
      </c>
      <c r="L38" s="100">
        <f t="shared" si="50"/>
        <v>11.438608175258482</v>
      </c>
      <c r="M38" s="100">
        <f t="shared" si="50"/>
        <v>11.338646620030394</v>
      </c>
      <c r="N38" s="100">
        <f t="shared" si="50"/>
        <v>11.270607842144274</v>
      </c>
      <c r="O38" s="100">
        <f t="shared" si="50"/>
        <v>10.855848531139568</v>
      </c>
      <c r="P38" s="100">
        <f t="shared" si="50"/>
        <v>10.709536173407999</v>
      </c>
      <c r="Q38" s="100">
        <f t="shared" si="50"/>
        <v>10.726471376482751</v>
      </c>
      <c r="R38" s="100">
        <f t="shared" si="50"/>
        <v>10.703533316669931</v>
      </c>
      <c r="S38" s="100">
        <f t="shared" si="50"/>
        <v>10.718406085788709</v>
      </c>
      <c r="T38" s="100">
        <f t="shared" si="50"/>
        <v>10.801019144182538</v>
      </c>
      <c r="U38" s="142">
        <v>10.863511655115319</v>
      </c>
      <c r="V38" s="142">
        <v>10.885400471896549</v>
      </c>
    </row>
    <row r="39" spans="1:169" s="109" customFormat="1">
      <c r="A39" s="131"/>
      <c r="B39" s="143"/>
      <c r="C39" s="143"/>
      <c r="D39" s="143"/>
    </row>
    <row r="40" spans="1:169" s="99" customFormat="1">
      <c r="A40" s="90" t="s">
        <v>21</v>
      </c>
      <c r="B40" s="106"/>
      <c r="C40" s="106"/>
      <c r="D40" s="106"/>
      <c r="O40" s="117"/>
      <c r="R40" s="100"/>
    </row>
    <row r="41" spans="1:169" s="99" customFormat="1">
      <c r="A41" s="99" t="s">
        <v>6</v>
      </c>
      <c r="B41" s="99">
        <v>289703</v>
      </c>
      <c r="C41" s="99">
        <v>285239</v>
      </c>
      <c r="D41" s="144">
        <v>297616</v>
      </c>
      <c r="E41" s="99">
        <v>298390</v>
      </c>
      <c r="F41" s="99">
        <v>303355</v>
      </c>
      <c r="G41" s="99">
        <v>291701</v>
      </c>
      <c r="H41" s="99">
        <v>302302</v>
      </c>
      <c r="I41" s="99">
        <f>[1]Α!$AG$37</f>
        <v>309933</v>
      </c>
      <c r="J41" s="99">
        <v>313255</v>
      </c>
      <c r="K41" s="99">
        <v>313439</v>
      </c>
      <c r="L41" s="99">
        <v>326050</v>
      </c>
      <c r="M41" s="99">
        <v>332996</v>
      </c>
      <c r="N41" s="99">
        <v>325604</v>
      </c>
      <c r="O41" s="99">
        <v>332724</v>
      </c>
      <c r="P41" s="122">
        <v>332020</v>
      </c>
      <c r="Q41" s="99">
        <f>[2]Α!AO39</f>
        <v>327681</v>
      </c>
      <c r="R41" s="122">
        <v>328487</v>
      </c>
      <c r="S41" s="99">
        <v>323072</v>
      </c>
      <c r="T41" s="122">
        <v>321590</v>
      </c>
      <c r="U41" s="99">
        <v>318798</v>
      </c>
      <c r="V41" s="99">
        <v>328444</v>
      </c>
    </row>
    <row r="42" spans="1:169" s="99" customFormat="1">
      <c r="A42" s="99" t="s">
        <v>43</v>
      </c>
      <c r="B42" s="100" t="e">
        <f>(B41/#REF!)*100-100</f>
        <v>#REF!</v>
      </c>
      <c r="C42" s="100">
        <f>(C41/B41)*100-100</f>
        <v>-1.5408884271132877</v>
      </c>
      <c r="D42" s="100">
        <f t="shared" ref="D42" si="51">(D41/C41)*100-100</f>
        <v>4.3391682063112</v>
      </c>
      <c r="E42" s="100">
        <f t="shared" ref="E42" si="52">(E41/D41)*100-100</f>
        <v>0.26006666308262538</v>
      </c>
      <c r="F42" s="100">
        <f t="shared" ref="F42:G42" si="53">(F41/E41)*100-100</f>
        <v>1.6639297563591242</v>
      </c>
      <c r="G42" s="100">
        <f t="shared" si="53"/>
        <v>-3.8417036145769856</v>
      </c>
      <c r="H42" s="100">
        <f t="shared" ref="H42:M42" si="54">(H41/G41)*100-100</f>
        <v>3.6342007740802984</v>
      </c>
      <c r="I42" s="100">
        <f t="shared" si="54"/>
        <v>2.524296895157832</v>
      </c>
      <c r="J42" s="100">
        <f t="shared" si="54"/>
        <v>1.0718445599532771</v>
      </c>
      <c r="K42" s="100">
        <f t="shared" si="54"/>
        <v>5.873808877751685E-2</v>
      </c>
      <c r="L42" s="100">
        <f t="shared" si="54"/>
        <v>4.0234303963450486</v>
      </c>
      <c r="M42" s="100">
        <f t="shared" si="54"/>
        <v>2.1303481061187028</v>
      </c>
      <c r="N42" s="100">
        <v>-2.2198464846424599</v>
      </c>
      <c r="O42" s="100">
        <f t="shared" ref="O42" si="55">(O41/N41)*100-100</f>
        <v>2.1867053230304236</v>
      </c>
      <c r="P42" s="100">
        <v>-0.21158678063500247</v>
      </c>
      <c r="Q42" s="100">
        <f>[2]Α!AO40</f>
        <v>-1.3068489850009115</v>
      </c>
      <c r="R42" s="100">
        <v>0.24597092904379281</v>
      </c>
      <c r="S42" s="100">
        <v>-1.6484670626234816</v>
      </c>
      <c r="T42" s="100">
        <v>-0.45872127575276522</v>
      </c>
      <c r="U42" s="100">
        <v>-0.86818619981964673</v>
      </c>
      <c r="V42" s="100">
        <f>(V41/U41)*100-100</f>
        <v>3.0257404375184223</v>
      </c>
    </row>
    <row r="43" spans="1:169" s="99" customFormat="1">
      <c r="A43" s="99" t="s">
        <v>7</v>
      </c>
      <c r="B43" s="99">
        <v>40534</v>
      </c>
      <c r="C43" s="99">
        <v>40944</v>
      </c>
      <c r="D43" s="144">
        <v>46818</v>
      </c>
      <c r="E43" s="99">
        <v>46427</v>
      </c>
      <c r="F43" s="99">
        <v>46337</v>
      </c>
      <c r="G43" s="99">
        <v>48043</v>
      </c>
      <c r="H43" s="99">
        <v>49404</v>
      </c>
      <c r="I43" s="99">
        <f>[1]Α!$AG$39</f>
        <v>46245</v>
      </c>
      <c r="J43" s="99">
        <v>41573</v>
      </c>
      <c r="K43" s="99">
        <v>43767</v>
      </c>
      <c r="L43" s="99">
        <v>45990</v>
      </c>
      <c r="M43" s="99">
        <v>45209</v>
      </c>
      <c r="N43" s="99">
        <v>45383</v>
      </c>
      <c r="O43" s="99">
        <v>45378</v>
      </c>
      <c r="P43" s="122">
        <v>52705</v>
      </c>
      <c r="Q43" s="99">
        <f>[2]Α!AO41</f>
        <v>52755</v>
      </c>
      <c r="R43" s="145">
        <v>54149</v>
      </c>
      <c r="S43" s="99">
        <v>50871</v>
      </c>
      <c r="T43" s="122">
        <v>51892</v>
      </c>
      <c r="U43" s="99">
        <v>51167</v>
      </c>
      <c r="V43" s="99">
        <v>48246</v>
      </c>
    </row>
    <row r="44" spans="1:169" s="148" customFormat="1">
      <c r="A44" s="99" t="s">
        <v>43</v>
      </c>
      <c r="B44" s="100" t="e">
        <f>(B43/#REF!)*100-100</f>
        <v>#REF!</v>
      </c>
      <c r="C44" s="100">
        <f>(C43/B43)*100-100</f>
        <v>1.0114965214387865</v>
      </c>
      <c r="D44" s="100">
        <f t="shared" ref="D44" si="56">(D43/C43)*100-100</f>
        <v>14.346424384525207</v>
      </c>
      <c r="E44" s="100">
        <f t="shared" ref="E44" si="57">(E43/D43)*100-100</f>
        <v>-0.83514887436454899</v>
      </c>
      <c r="F44" s="100">
        <f t="shared" ref="F44:G44" si="58">(F43/E43)*100-100</f>
        <v>-0.19385271501496959</v>
      </c>
      <c r="G44" s="100">
        <f t="shared" si="58"/>
        <v>3.6817230291128027</v>
      </c>
      <c r="H44" s="100">
        <f t="shared" ref="H44:M44" si="59">(H43/G43)*100-100</f>
        <v>2.8328788793372581</v>
      </c>
      <c r="I44" s="100">
        <f t="shared" si="59"/>
        <v>-6.3942190915715287</v>
      </c>
      <c r="J44" s="100">
        <f t="shared" si="59"/>
        <v>-10.102713806898038</v>
      </c>
      <c r="K44" s="100">
        <f t="shared" si="59"/>
        <v>5.2774637384841299</v>
      </c>
      <c r="L44" s="100">
        <f t="shared" si="59"/>
        <v>5.079169237096437</v>
      </c>
      <c r="M44" s="100">
        <f t="shared" si="59"/>
        <v>-1.6981952598390961</v>
      </c>
      <c r="N44" s="146">
        <v>0.38487911698999255</v>
      </c>
      <c r="O44" s="100">
        <f t="shared" ref="O44" si="60">(O43/N43)*100-100</f>
        <v>-1.1017341295200822E-2</v>
      </c>
      <c r="P44" s="146">
        <v>16.146590859006565</v>
      </c>
      <c r="Q44" s="146">
        <f>[2]Α!AO42</f>
        <v>9.4867659614834565E-2</v>
      </c>
      <c r="R44" s="146">
        <v>2.6424035636432421</v>
      </c>
      <c r="S44" s="146">
        <v>-6.0536667343810535</v>
      </c>
      <c r="T44" s="146">
        <v>2.0070374083466049</v>
      </c>
      <c r="U44" s="146">
        <v>-1.3971325059739428</v>
      </c>
      <c r="V44" s="146">
        <f>(V43/U43)*100-100</f>
        <v>-5.7087575976703704</v>
      </c>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c r="AY44" s="147"/>
      <c r="AZ44" s="147"/>
      <c r="BA44" s="147"/>
      <c r="BB44" s="147"/>
      <c r="BC44" s="147"/>
      <c r="BD44" s="147"/>
      <c r="BE44" s="147"/>
      <c r="BF44" s="147"/>
      <c r="BG44" s="147"/>
      <c r="BH44" s="147"/>
      <c r="BI44" s="147"/>
      <c r="BJ44" s="147"/>
      <c r="BK44" s="147"/>
      <c r="BL44" s="147"/>
      <c r="BM44" s="147"/>
      <c r="BN44" s="147"/>
      <c r="BO44" s="147"/>
      <c r="BP44" s="147"/>
      <c r="BQ44" s="147"/>
      <c r="BR44" s="147"/>
      <c r="BS44" s="147"/>
      <c r="BT44" s="147"/>
      <c r="BU44" s="147"/>
      <c r="BV44" s="147"/>
      <c r="BW44" s="147"/>
      <c r="BX44" s="147"/>
      <c r="BY44" s="147"/>
      <c r="BZ44" s="147"/>
      <c r="CA44" s="147"/>
      <c r="CB44" s="147"/>
      <c r="CC44" s="147"/>
      <c r="CD44" s="147"/>
      <c r="CE44" s="147"/>
      <c r="CF44" s="147"/>
      <c r="CG44" s="147"/>
      <c r="CH44" s="147"/>
      <c r="CI44" s="147"/>
      <c r="CJ44" s="147"/>
      <c r="CK44" s="147"/>
      <c r="CL44" s="147"/>
      <c r="CM44" s="147"/>
      <c r="CN44" s="147"/>
      <c r="CO44" s="147"/>
      <c r="CP44" s="147"/>
      <c r="CQ44" s="147"/>
      <c r="CR44" s="147"/>
      <c r="CS44" s="147"/>
      <c r="CT44" s="147"/>
      <c r="CU44" s="147"/>
      <c r="CV44" s="147"/>
      <c r="CW44" s="147"/>
      <c r="CX44" s="147"/>
      <c r="CY44" s="147"/>
      <c r="CZ44" s="147"/>
      <c r="DA44" s="147"/>
      <c r="DB44" s="147"/>
      <c r="DC44" s="147"/>
      <c r="DD44" s="147"/>
      <c r="DE44" s="147"/>
      <c r="DF44" s="147"/>
      <c r="DG44" s="147"/>
      <c r="DH44" s="147"/>
      <c r="DI44" s="147"/>
      <c r="DJ44" s="147"/>
      <c r="DK44" s="147"/>
      <c r="DL44" s="147"/>
      <c r="DM44" s="147"/>
      <c r="DN44" s="147"/>
      <c r="DO44" s="147"/>
      <c r="DP44" s="147"/>
      <c r="DQ44" s="147"/>
      <c r="DR44" s="147"/>
      <c r="DS44" s="147"/>
      <c r="DT44" s="147"/>
      <c r="DU44" s="147"/>
      <c r="DV44" s="147"/>
      <c r="DW44" s="147"/>
      <c r="DX44" s="147"/>
      <c r="DY44" s="147"/>
      <c r="DZ44" s="147"/>
      <c r="EA44" s="147"/>
      <c r="EB44" s="147"/>
      <c r="EC44" s="147"/>
      <c r="ED44" s="147"/>
      <c r="EE44" s="147"/>
      <c r="EF44" s="147"/>
      <c r="EG44" s="147"/>
      <c r="EH44" s="147"/>
      <c r="EI44" s="147"/>
      <c r="EJ44" s="147"/>
      <c r="EK44" s="147"/>
      <c r="EL44" s="147"/>
      <c r="EM44" s="147"/>
      <c r="EN44" s="147"/>
      <c r="EO44" s="147"/>
      <c r="EP44" s="147"/>
      <c r="EQ44" s="147"/>
      <c r="ER44" s="147"/>
      <c r="ES44" s="147"/>
      <c r="ET44" s="147"/>
      <c r="EU44" s="147"/>
      <c r="EV44" s="147"/>
      <c r="EW44" s="147"/>
      <c r="EX44" s="147"/>
      <c r="EY44" s="147"/>
      <c r="EZ44" s="147"/>
      <c r="FA44" s="147"/>
      <c r="FB44" s="147"/>
      <c r="FC44" s="147"/>
      <c r="FD44" s="147"/>
      <c r="FE44" s="147"/>
      <c r="FF44" s="147"/>
      <c r="FG44" s="147"/>
      <c r="FH44" s="147"/>
      <c r="FI44" s="147"/>
      <c r="FJ44" s="147"/>
      <c r="FK44" s="147"/>
      <c r="FL44" s="147"/>
      <c r="FM44" s="147"/>
    </row>
    <row r="45" spans="1:169">
      <c r="A45" s="99" t="s">
        <v>8</v>
      </c>
      <c r="B45" s="99">
        <v>31196</v>
      </c>
      <c r="C45" s="99">
        <v>25834</v>
      </c>
      <c r="D45" s="144">
        <v>26310</v>
      </c>
      <c r="E45" s="117">
        <v>27100</v>
      </c>
      <c r="F45" s="117">
        <v>24959</v>
      </c>
      <c r="G45" s="147">
        <v>26630</v>
      </c>
      <c r="H45" s="147">
        <v>28136</v>
      </c>
      <c r="I45" s="147">
        <f>[1]Α!$AG$41</f>
        <v>28338</v>
      </c>
      <c r="J45" s="147">
        <v>29323</v>
      </c>
      <c r="K45" s="99">
        <v>28892</v>
      </c>
      <c r="L45" s="147">
        <v>30262</v>
      </c>
      <c r="M45" s="99">
        <v>29524</v>
      </c>
      <c r="N45" s="147">
        <v>29891</v>
      </c>
      <c r="O45" s="99">
        <v>31016</v>
      </c>
      <c r="P45" s="145">
        <v>33650</v>
      </c>
      <c r="Q45" s="147">
        <f>[2]Α!AO43</f>
        <v>36681</v>
      </c>
      <c r="R45" s="96">
        <v>38667</v>
      </c>
      <c r="S45" s="147">
        <v>43114</v>
      </c>
      <c r="T45" s="145">
        <v>44533</v>
      </c>
      <c r="U45" s="147">
        <v>44955</v>
      </c>
      <c r="V45" s="147">
        <v>42734</v>
      </c>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c r="AY45" s="147"/>
      <c r="AZ45" s="147"/>
      <c r="BA45" s="147"/>
      <c r="BB45" s="147"/>
      <c r="BC45" s="147"/>
      <c r="BD45" s="147"/>
      <c r="BE45" s="147"/>
      <c r="BF45" s="147"/>
      <c r="BG45" s="147"/>
      <c r="BH45" s="147"/>
      <c r="BI45" s="147"/>
      <c r="BJ45" s="147"/>
      <c r="BK45" s="147"/>
      <c r="BL45" s="147"/>
      <c r="BM45" s="147"/>
      <c r="BN45" s="147"/>
      <c r="BO45" s="147"/>
      <c r="BP45" s="147"/>
      <c r="BQ45" s="147"/>
      <c r="BR45" s="147"/>
      <c r="BS45" s="147"/>
      <c r="BT45" s="147"/>
      <c r="BU45" s="147"/>
      <c r="BV45" s="147"/>
      <c r="BW45" s="147"/>
      <c r="BX45" s="147"/>
      <c r="BY45" s="147"/>
      <c r="BZ45" s="147"/>
      <c r="CA45" s="147"/>
      <c r="CB45" s="147"/>
      <c r="CC45" s="147"/>
      <c r="CD45" s="147"/>
      <c r="CE45" s="147"/>
      <c r="CF45" s="147"/>
      <c r="CG45" s="147"/>
      <c r="CH45" s="147"/>
      <c r="CI45" s="147"/>
      <c r="CJ45" s="147"/>
      <c r="CK45" s="147"/>
      <c r="CL45" s="147"/>
      <c r="CM45" s="147"/>
      <c r="CN45" s="147"/>
      <c r="CO45" s="147"/>
      <c r="CP45" s="147"/>
      <c r="CQ45" s="147"/>
      <c r="CR45" s="147"/>
      <c r="CS45" s="147"/>
      <c r="CT45" s="147"/>
      <c r="CU45" s="147"/>
      <c r="CV45" s="147"/>
      <c r="CW45" s="147"/>
      <c r="CX45" s="147"/>
      <c r="CY45" s="147"/>
      <c r="CZ45" s="147"/>
      <c r="DA45" s="147"/>
      <c r="DB45" s="147"/>
      <c r="DC45" s="147"/>
      <c r="DD45" s="147"/>
      <c r="DE45" s="147"/>
      <c r="DF45" s="147"/>
      <c r="DG45" s="147"/>
      <c r="DH45" s="147"/>
      <c r="DI45" s="147"/>
      <c r="DJ45" s="147"/>
      <c r="DK45" s="147"/>
      <c r="DL45" s="147"/>
      <c r="DM45" s="147"/>
      <c r="DN45" s="147"/>
      <c r="DO45" s="147"/>
      <c r="DP45" s="147"/>
      <c r="DQ45" s="147"/>
      <c r="DR45" s="147"/>
      <c r="DS45" s="147"/>
      <c r="DT45" s="147"/>
      <c r="DU45" s="147"/>
      <c r="DV45" s="147"/>
      <c r="DW45" s="147"/>
      <c r="DX45" s="147"/>
      <c r="DY45" s="147"/>
      <c r="DZ45" s="147"/>
      <c r="EA45" s="147"/>
      <c r="EB45" s="147"/>
      <c r="EC45" s="147"/>
      <c r="ED45" s="147"/>
      <c r="EE45" s="147"/>
      <c r="EF45" s="147"/>
      <c r="EG45" s="147"/>
      <c r="EH45" s="147"/>
      <c r="EI45" s="147"/>
      <c r="EJ45" s="147"/>
      <c r="EK45" s="147"/>
      <c r="EL45" s="147"/>
      <c r="EM45" s="147"/>
      <c r="EN45" s="147"/>
      <c r="EO45" s="147"/>
      <c r="EP45" s="147"/>
      <c r="EQ45" s="147"/>
      <c r="ER45" s="147"/>
      <c r="ES45" s="147"/>
      <c r="ET45" s="147"/>
      <c r="EU45" s="147"/>
      <c r="EV45" s="147"/>
      <c r="EW45" s="147"/>
      <c r="EX45" s="147"/>
      <c r="EY45" s="147"/>
      <c r="EZ45" s="147"/>
      <c r="FA45" s="147"/>
      <c r="FB45" s="147"/>
      <c r="FC45" s="147"/>
      <c r="FD45" s="147"/>
      <c r="FE45" s="147"/>
      <c r="FF45" s="147"/>
      <c r="FG45" s="147"/>
      <c r="FH45" s="147"/>
      <c r="FI45" s="147"/>
      <c r="FJ45" s="147"/>
      <c r="FK45" s="147"/>
      <c r="FL45" s="147"/>
      <c r="FM45" s="147"/>
    </row>
    <row r="46" spans="1:169">
      <c r="A46" s="99" t="s">
        <v>43</v>
      </c>
      <c r="B46" s="100" t="e">
        <f>(B45/#REF!)*100-100</f>
        <v>#REF!</v>
      </c>
      <c r="C46" s="100">
        <f>(C45/B45)*100-100</f>
        <v>-17.188101038594695</v>
      </c>
      <c r="D46" s="100">
        <f t="shared" ref="D46" si="61">(D45/C45)*100-100</f>
        <v>1.8425330959201034</v>
      </c>
      <c r="E46" s="100">
        <f t="shared" ref="E46" si="62">(E45/D45)*100-100</f>
        <v>3.0026605853287691</v>
      </c>
      <c r="F46" s="100">
        <f t="shared" ref="F46:G46" si="63">(F45/E45)*100-100</f>
        <v>-7.9003690036900309</v>
      </c>
      <c r="G46" s="100">
        <f t="shared" si="63"/>
        <v>6.6949797668175819</v>
      </c>
      <c r="H46" s="100">
        <f>(H45/G45)*100-100</f>
        <v>5.6552760045061916</v>
      </c>
      <c r="I46" s="100">
        <f>(I45/H45)*100-100</f>
        <v>0.71794142735286925</v>
      </c>
      <c r="J46" s="100">
        <f>(J45/I45)*100-100</f>
        <v>3.4758980873738494</v>
      </c>
      <c r="K46" s="100">
        <f>(K45/J45)*100-100</f>
        <v>-1.4698359649422059</v>
      </c>
      <c r="L46" s="100">
        <f>(L45/K45)*100-100</f>
        <v>4.7417970372421365</v>
      </c>
      <c r="M46" s="100">
        <f t="shared" ref="M46" si="64">(M45/L45)*100-100</f>
        <v>-2.4387020025114055</v>
      </c>
      <c r="N46" s="108">
        <v>1.2430564964097073</v>
      </c>
      <c r="O46" s="100">
        <f t="shared" ref="O46" si="65">(O45/N45)*100-100</f>
        <v>3.7636746846877003</v>
      </c>
      <c r="P46" s="108">
        <v>8.4923910239876221</v>
      </c>
      <c r="Q46" s="108">
        <f>[2]Α!AO44</f>
        <v>9.0074294205052041</v>
      </c>
      <c r="R46" s="108">
        <v>5.414247157929168</v>
      </c>
      <c r="S46" s="108">
        <v>11.500762924457547</v>
      </c>
      <c r="T46" s="108">
        <v>3.2912742960523218</v>
      </c>
      <c r="U46" s="108">
        <v>0.94761188332248025</v>
      </c>
      <c r="V46" s="108">
        <f>(V45/U45)*100-100</f>
        <v>-4.9404960516071554</v>
      </c>
    </row>
    <row r="47" spans="1:169" s="152" customFormat="1">
      <c r="A47" s="151" t="s">
        <v>3</v>
      </c>
      <c r="C47" s="151" t="s">
        <v>38</v>
      </c>
      <c r="D47" s="151" t="s">
        <v>39</v>
      </c>
      <c r="E47" s="151" t="s">
        <v>40</v>
      </c>
      <c r="F47" s="151" t="s">
        <v>41</v>
      </c>
      <c r="G47" s="151" t="s">
        <v>61</v>
      </c>
      <c r="H47" s="151" t="s">
        <v>62</v>
      </c>
      <c r="I47" s="151" t="s">
        <v>63</v>
      </c>
      <c r="J47" s="151" t="s">
        <v>64</v>
      </c>
      <c r="K47" s="151" t="s">
        <v>133</v>
      </c>
      <c r="L47" s="151" t="s">
        <v>144</v>
      </c>
      <c r="M47" s="151" t="s">
        <v>145</v>
      </c>
      <c r="N47" s="151" t="s">
        <v>146</v>
      </c>
      <c r="O47" s="151" t="s">
        <v>261</v>
      </c>
      <c r="P47" s="151" t="s">
        <v>263</v>
      </c>
      <c r="Q47" s="151" t="s">
        <v>267</v>
      </c>
      <c r="R47" s="151" t="s">
        <v>268</v>
      </c>
      <c r="S47" s="151" t="s">
        <v>270</v>
      </c>
      <c r="T47" s="151" t="s">
        <v>272</v>
      </c>
      <c r="U47" s="151" t="s">
        <v>275</v>
      </c>
      <c r="V47" s="151" t="s">
        <v>277</v>
      </c>
    </row>
    <row r="48" spans="1:169">
      <c r="A48" s="97" t="s">
        <v>4</v>
      </c>
      <c r="C48" s="108">
        <v>0.99</v>
      </c>
      <c r="D48" s="108">
        <v>1.5494077529394956</v>
      </c>
      <c r="E48" s="108">
        <v>0.6</v>
      </c>
      <c r="F48" s="108">
        <v>1.0323991692411174</v>
      </c>
      <c r="G48" s="108">
        <v>1.2</v>
      </c>
      <c r="H48" s="108">
        <v>0.8</v>
      </c>
      <c r="I48" s="108">
        <v>1.3</v>
      </c>
      <c r="J48" s="108">
        <v>1</v>
      </c>
      <c r="K48" s="108">
        <v>1.2</v>
      </c>
      <c r="L48" s="108">
        <v>1.4</v>
      </c>
      <c r="M48" s="108">
        <v>2.2000000000000002</v>
      </c>
      <c r="N48" s="108">
        <v>1</v>
      </c>
      <c r="O48" s="108">
        <v>2</v>
      </c>
      <c r="P48" s="108">
        <v>1.7</v>
      </c>
      <c r="Q48" s="108">
        <v>2</v>
      </c>
      <c r="R48" s="108">
        <v>1.3</v>
      </c>
      <c r="S48" s="108">
        <v>2</v>
      </c>
      <c r="T48" s="108">
        <v>1.2</v>
      </c>
      <c r="U48" s="97">
        <v>1.7</v>
      </c>
      <c r="V48" s="97">
        <v>1.3</v>
      </c>
    </row>
    <row r="49" spans="1:22">
      <c r="A49" s="97" t="s">
        <v>265</v>
      </c>
      <c r="C49" s="97">
        <v>14.1</v>
      </c>
      <c r="D49" s="97">
        <v>12.9</v>
      </c>
      <c r="E49" s="97">
        <v>13</v>
      </c>
      <c r="F49" s="97">
        <v>12.9</v>
      </c>
      <c r="G49" s="97">
        <v>12.5</v>
      </c>
      <c r="H49" s="97">
        <v>10.6</v>
      </c>
      <c r="I49" s="97">
        <v>10.5</v>
      </c>
      <c r="J49" s="97">
        <v>10.1</v>
      </c>
      <c r="K49" s="97">
        <v>10.7</v>
      </c>
      <c r="L49" s="97">
        <v>7.3</v>
      </c>
      <c r="M49" s="97">
        <v>7.8</v>
      </c>
      <c r="N49" s="97">
        <v>7.6</v>
      </c>
      <c r="O49" s="97">
        <v>8.8000000000000007</v>
      </c>
      <c r="P49" s="97">
        <v>6.5</v>
      </c>
      <c r="Q49" s="97">
        <v>6.7</v>
      </c>
      <c r="R49" s="97">
        <v>6.3</v>
      </c>
      <c r="S49" s="97">
        <v>7.3</v>
      </c>
      <c r="T49" s="97">
        <v>6.8</v>
      </c>
      <c r="U49" s="97">
        <v>8.1999999999999993</v>
      </c>
      <c r="V49" s="97">
        <v>8</v>
      </c>
    </row>
    <row r="50" spans="1:22">
      <c r="A50" s="97" t="s">
        <v>26</v>
      </c>
      <c r="C50" s="97" t="s">
        <v>53</v>
      </c>
      <c r="D50" s="97" t="s">
        <v>279</v>
      </c>
      <c r="E50" s="97" t="s">
        <v>52</v>
      </c>
      <c r="F50" s="97" t="s">
        <v>57</v>
      </c>
      <c r="G50" s="97" t="s">
        <v>278</v>
      </c>
      <c r="H50" s="97" t="s">
        <v>135</v>
      </c>
      <c r="I50" s="97" t="s">
        <v>134</v>
      </c>
      <c r="J50" s="97" t="s">
        <v>143</v>
      </c>
      <c r="K50" s="97" t="s">
        <v>218</v>
      </c>
      <c r="L50" s="97" t="s">
        <v>219</v>
      </c>
      <c r="M50" s="97" t="s">
        <v>220</v>
      </c>
      <c r="N50" s="97" t="s">
        <v>221</v>
      </c>
      <c r="O50" s="97" t="s">
        <v>262</v>
      </c>
      <c r="P50" s="97" t="s">
        <v>264</v>
      </c>
      <c r="Q50" s="97" t="s">
        <v>269</v>
      </c>
      <c r="R50" s="97" t="s">
        <v>280</v>
      </c>
      <c r="S50" s="97" t="s">
        <v>273</v>
      </c>
      <c r="T50" s="97" t="s">
        <v>274</v>
      </c>
      <c r="U50" s="97" t="s">
        <v>276</v>
      </c>
      <c r="V50" s="97" t="s">
        <v>299</v>
      </c>
    </row>
    <row r="52" spans="1:22">
      <c r="A52" s="97" t="s">
        <v>281</v>
      </c>
      <c r="H52" s="147"/>
      <c r="I52" s="173"/>
      <c r="J52" s="174"/>
      <c r="K52" s="147"/>
    </row>
    <row r="53" spans="1:22">
      <c r="A53" s="97" t="s">
        <v>9</v>
      </c>
      <c r="C53" s="97">
        <v>57582</v>
      </c>
      <c r="D53" s="97">
        <v>51070</v>
      </c>
      <c r="E53" s="97">
        <v>55573</v>
      </c>
      <c r="F53" s="97">
        <v>55516</v>
      </c>
      <c r="G53" s="97">
        <v>54935.25</v>
      </c>
      <c r="H53" s="97">
        <v>54666</v>
      </c>
      <c r="I53" s="100">
        <v>44965</v>
      </c>
      <c r="J53" s="99">
        <v>42526</v>
      </c>
      <c r="K53" s="97">
        <v>43113</v>
      </c>
      <c r="L53" s="97">
        <v>40333</v>
      </c>
      <c r="M53" s="97">
        <v>31888</v>
      </c>
      <c r="N53" s="97">
        <v>34728</v>
      </c>
      <c r="O53" s="97">
        <v>33383</v>
      </c>
      <c r="P53" s="97">
        <v>33000</v>
      </c>
      <c r="Q53" s="97">
        <v>32333</v>
      </c>
      <c r="R53" s="97">
        <v>29963</v>
      </c>
      <c r="S53" s="97">
        <v>28481</v>
      </c>
      <c r="T53" s="97">
        <v>28333</v>
      </c>
      <c r="U53" s="97">
        <v>44333</v>
      </c>
      <c r="V53" s="97">
        <v>36677</v>
      </c>
    </row>
    <row r="54" spans="1:22">
      <c r="A54" s="97" t="s">
        <v>108</v>
      </c>
      <c r="C54" s="97">
        <v>14.1</v>
      </c>
      <c r="D54" s="97">
        <v>12.1</v>
      </c>
      <c r="E54" s="97">
        <v>13.5</v>
      </c>
      <c r="F54" s="97">
        <v>12.9</v>
      </c>
      <c r="G54" s="97">
        <v>13.1</v>
      </c>
      <c r="H54" s="97">
        <v>12.6</v>
      </c>
      <c r="I54" s="97">
        <v>11</v>
      </c>
      <c r="J54" s="97">
        <v>10.5</v>
      </c>
      <c r="K54" s="97">
        <v>10.1</v>
      </c>
      <c r="L54" s="97">
        <v>10.7</v>
      </c>
      <c r="M54" s="97">
        <v>7.3</v>
      </c>
      <c r="N54" s="97">
        <v>7.8</v>
      </c>
      <c r="O54" s="97">
        <v>8.8000000000000007</v>
      </c>
      <c r="P54" s="97">
        <v>6.5</v>
      </c>
      <c r="Q54" s="97">
        <v>6.7</v>
      </c>
      <c r="R54" s="97">
        <v>6.3</v>
      </c>
      <c r="S54" s="97">
        <v>5.8</v>
      </c>
      <c r="T54" s="97">
        <v>9.6</v>
      </c>
      <c r="U54" s="97">
        <v>8.5</v>
      </c>
      <c r="V54" s="97">
        <v>8</v>
      </c>
    </row>
    <row r="55" spans="1:22">
      <c r="A55" s="97" t="s">
        <v>19</v>
      </c>
      <c r="C55" s="97">
        <v>29.3</v>
      </c>
      <c r="D55" s="97">
        <v>28</v>
      </c>
      <c r="E55" s="97">
        <v>29.9</v>
      </c>
      <c r="F55" s="97">
        <v>29.8</v>
      </c>
      <c r="G55" s="97">
        <v>29.8</v>
      </c>
      <c r="H55" s="97">
        <v>26.7</v>
      </c>
      <c r="I55" s="97">
        <v>25.3</v>
      </c>
      <c r="J55" s="97">
        <v>23.9</v>
      </c>
      <c r="K55" s="97">
        <v>22.9</v>
      </c>
      <c r="L55" s="97">
        <v>25.3</v>
      </c>
      <c r="M55" s="97">
        <v>17.899999999999999</v>
      </c>
      <c r="N55" s="97">
        <v>17</v>
      </c>
      <c r="O55" s="97">
        <v>19.8</v>
      </c>
      <c r="P55" s="97">
        <v>14.9</v>
      </c>
      <c r="Q55" s="97">
        <v>15.6</v>
      </c>
      <c r="R55" s="97">
        <v>16</v>
      </c>
      <c r="S55" s="97">
        <v>14.5</v>
      </c>
      <c r="T55" s="97">
        <v>17.8</v>
      </c>
      <c r="U55" s="97">
        <v>20.399999999999999</v>
      </c>
      <c r="V55" s="97">
        <v>19.899999999999999</v>
      </c>
    </row>
    <row r="57" spans="1:22">
      <c r="A57" s="150" t="s">
        <v>271</v>
      </c>
    </row>
    <row r="58" spans="1:22">
      <c r="A58" s="97" t="s">
        <v>6</v>
      </c>
      <c r="C58" s="97">
        <v>45013</v>
      </c>
      <c r="D58" s="97">
        <v>41947</v>
      </c>
      <c r="E58" s="97">
        <v>46506</v>
      </c>
      <c r="F58" s="97">
        <v>44793</v>
      </c>
      <c r="G58" s="97">
        <v>44564.75</v>
      </c>
      <c r="H58" s="97">
        <v>45288</v>
      </c>
      <c r="I58" s="97">
        <v>37555</v>
      </c>
      <c r="J58" s="97">
        <v>35071</v>
      </c>
      <c r="K58" s="97">
        <v>34952</v>
      </c>
      <c r="L58" s="97">
        <v>36508</v>
      </c>
      <c r="M58" s="97">
        <v>26093</v>
      </c>
      <c r="N58" s="97">
        <v>28396</v>
      </c>
      <c r="O58" s="97">
        <v>29797</v>
      </c>
      <c r="P58" s="97">
        <v>32245</v>
      </c>
      <c r="Q58" s="97">
        <v>23339</v>
      </c>
      <c r="R58" s="97">
        <v>25698</v>
      </c>
      <c r="S58" s="97">
        <v>23224</v>
      </c>
      <c r="T58" s="97">
        <v>24841</v>
      </c>
      <c r="U58" s="97">
        <v>22209</v>
      </c>
      <c r="V58" s="97">
        <v>25050</v>
      </c>
    </row>
    <row r="59" spans="1:22">
      <c r="A59" s="97" t="s">
        <v>54</v>
      </c>
      <c r="C59" s="97">
        <v>2.6</v>
      </c>
      <c r="D59" s="97">
        <v>-6.8</v>
      </c>
      <c r="E59" s="97">
        <v>10.9</v>
      </c>
      <c r="F59" s="97">
        <v>-3.7</v>
      </c>
      <c r="G59" s="97">
        <v>-0.51</v>
      </c>
      <c r="H59" s="97">
        <v>0.6</v>
      </c>
      <c r="I59" s="97">
        <v>-17.100000000000001</v>
      </c>
      <c r="J59" s="97">
        <v>-6.6</v>
      </c>
      <c r="K59" s="97">
        <v>-0.3</v>
      </c>
      <c r="L59" s="97">
        <v>1.4</v>
      </c>
      <c r="M59" s="97">
        <v>-28.5</v>
      </c>
      <c r="N59" s="97">
        <v>8.8000000000000007</v>
      </c>
      <c r="O59" s="97">
        <v>4.7</v>
      </c>
      <c r="P59" s="97">
        <v>8.1999999999999993</v>
      </c>
      <c r="Q59" s="97">
        <v>-28</v>
      </c>
      <c r="R59" s="97">
        <v>10.1</v>
      </c>
      <c r="S59" s="97">
        <v>-9.6</v>
      </c>
      <c r="T59" s="97">
        <v>6.9</v>
      </c>
      <c r="U59" s="97">
        <v>-10.6</v>
      </c>
      <c r="V59" s="97">
        <v>-13.4</v>
      </c>
    </row>
    <row r="60" spans="1:22">
      <c r="A60" s="97" t="s">
        <v>7</v>
      </c>
      <c r="C60" s="97">
        <v>8822</v>
      </c>
      <c r="D60" s="97">
        <v>6181</v>
      </c>
      <c r="E60" s="97">
        <v>6213</v>
      </c>
      <c r="F60" s="97">
        <v>7883</v>
      </c>
      <c r="G60" s="97">
        <v>7274.75</v>
      </c>
      <c r="H60" s="97">
        <v>8447</v>
      </c>
      <c r="I60" s="97">
        <v>4934</v>
      </c>
      <c r="J60" s="97">
        <v>4274</v>
      </c>
      <c r="K60" s="97">
        <v>4834</v>
      </c>
      <c r="L60" s="97">
        <v>5714</v>
      </c>
      <c r="M60" s="97">
        <v>4186</v>
      </c>
      <c r="N60" s="97">
        <v>3628</v>
      </c>
      <c r="O60" s="97">
        <v>4559</v>
      </c>
      <c r="P60" s="97">
        <v>4798</v>
      </c>
      <c r="Q60" s="97">
        <v>3247</v>
      </c>
      <c r="R60" s="97">
        <v>2507</v>
      </c>
      <c r="S60" s="97">
        <v>3393</v>
      </c>
      <c r="T60" s="97">
        <v>5629</v>
      </c>
      <c r="U60" s="97">
        <v>4922</v>
      </c>
      <c r="V60" s="97">
        <v>4909</v>
      </c>
    </row>
    <row r="61" spans="1:22">
      <c r="A61" s="97" t="s">
        <v>54</v>
      </c>
      <c r="C61" s="108">
        <v>30.793180133432173</v>
      </c>
      <c r="D61" s="108">
        <v>-29.936522330537301</v>
      </c>
      <c r="E61" s="153">
        <v>0.51771558000324092</v>
      </c>
      <c r="F61" s="108">
        <v>26.879124416545963</v>
      </c>
      <c r="G61" s="108">
        <v>-7.7159710770011429</v>
      </c>
      <c r="H61" s="97">
        <v>-4.3</v>
      </c>
      <c r="I61" s="97">
        <v>-41.6</v>
      </c>
      <c r="J61" s="97">
        <v>-13.4</v>
      </c>
      <c r="K61" s="97">
        <v>13.1</v>
      </c>
      <c r="L61" s="97">
        <v>18.2</v>
      </c>
      <c r="M61" s="97">
        <v>-26.7</v>
      </c>
      <c r="N61" s="97">
        <v>-13.3</v>
      </c>
      <c r="O61" s="97">
        <v>25.6</v>
      </c>
      <c r="P61" s="97">
        <v>5.2</v>
      </c>
      <c r="Q61" s="97">
        <v>-32.299999999999997</v>
      </c>
      <c r="R61" s="97">
        <v>-22.7</v>
      </c>
      <c r="S61" s="97">
        <v>35.299999999999997</v>
      </c>
      <c r="T61" s="97">
        <v>65.900000000000006</v>
      </c>
      <c r="U61" s="97">
        <v>-12.6</v>
      </c>
      <c r="V61" s="97">
        <v>10.6</v>
      </c>
    </row>
    <row r="62" spans="1:22">
      <c r="A62" s="97" t="s">
        <v>8</v>
      </c>
      <c r="C62" s="97">
        <v>3748</v>
      </c>
      <c r="D62" s="97">
        <v>2942</v>
      </c>
      <c r="E62" s="97">
        <v>2854</v>
      </c>
      <c r="F62" s="97">
        <v>2841</v>
      </c>
      <c r="G62" s="97">
        <v>3096.25</v>
      </c>
      <c r="H62" s="97">
        <v>3685</v>
      </c>
      <c r="I62" s="97">
        <v>3016</v>
      </c>
      <c r="J62" s="97">
        <v>3180</v>
      </c>
      <c r="K62" s="97">
        <v>3327</v>
      </c>
      <c r="L62" s="97">
        <v>2246</v>
      </c>
      <c r="M62" s="97">
        <v>1609</v>
      </c>
      <c r="N62" s="97">
        <v>2704</v>
      </c>
      <c r="O62" s="97">
        <v>2261</v>
      </c>
      <c r="P62" s="97">
        <v>2209</v>
      </c>
      <c r="Q62" s="97">
        <v>2403</v>
      </c>
      <c r="R62" s="97">
        <v>1883</v>
      </c>
      <c r="S62" s="97">
        <v>1883</v>
      </c>
      <c r="T62" s="97">
        <v>2333</v>
      </c>
      <c r="U62" s="97">
        <v>3320</v>
      </c>
      <c r="V62" s="97">
        <v>6722</v>
      </c>
    </row>
    <row r="63" spans="1:22">
      <c r="A63" s="97" t="s">
        <v>54</v>
      </c>
      <c r="C63" s="108">
        <v>95.005202913631649</v>
      </c>
      <c r="D63" s="108">
        <v>-21.504802561366063</v>
      </c>
      <c r="E63" s="108">
        <v>-2.991162474507135</v>
      </c>
      <c r="F63" s="108">
        <v>-0.45550105115627559</v>
      </c>
      <c r="G63" s="108">
        <v>8.9845124956001428</v>
      </c>
      <c r="H63" s="97">
        <v>-1.7</v>
      </c>
      <c r="I63" s="97">
        <v>-18.2</v>
      </c>
      <c r="J63" s="97">
        <v>5.4</v>
      </c>
      <c r="K63" s="108">
        <v>4.6226415094339615</v>
      </c>
      <c r="L63" s="97">
        <v>-32.4</v>
      </c>
      <c r="M63" s="97">
        <v>-28.3</v>
      </c>
      <c r="N63" s="97">
        <v>68</v>
      </c>
      <c r="O63" s="97">
        <v>-16.399999999999999</v>
      </c>
      <c r="P63" s="97">
        <v>-2.2999999999999998</v>
      </c>
      <c r="Q63" s="97">
        <v>8.8000000000000007</v>
      </c>
      <c r="R63" s="97">
        <v>-21.6</v>
      </c>
      <c r="S63" s="108">
        <v>-1</v>
      </c>
      <c r="T63" s="97">
        <v>25.1</v>
      </c>
      <c r="U63" s="97">
        <v>42.3</v>
      </c>
      <c r="V63" s="97">
        <v>74.8</v>
      </c>
    </row>
    <row r="64" spans="1:22">
      <c r="A64" s="150" t="s">
        <v>10</v>
      </c>
    </row>
    <row r="65" spans="1:22">
      <c r="A65" s="97" t="s">
        <v>11</v>
      </c>
      <c r="C65" s="97">
        <v>23609</v>
      </c>
      <c r="D65" s="97">
        <v>17780</v>
      </c>
      <c r="E65" s="97">
        <v>22728</v>
      </c>
      <c r="F65" s="97">
        <v>22001</v>
      </c>
      <c r="G65" s="97">
        <v>21529.5</v>
      </c>
      <c r="H65" s="97">
        <v>27988</v>
      </c>
      <c r="I65" s="97">
        <v>16071</v>
      </c>
      <c r="J65" s="97">
        <v>17501</v>
      </c>
      <c r="K65" s="97">
        <v>23039</v>
      </c>
      <c r="L65" s="97">
        <v>26288</v>
      </c>
      <c r="M65" s="97">
        <v>14273</v>
      </c>
      <c r="N65" s="97">
        <v>18927</v>
      </c>
      <c r="O65" s="97">
        <v>17920</v>
      </c>
      <c r="P65" s="97">
        <v>24898</v>
      </c>
      <c r="Q65" s="97">
        <v>14729</v>
      </c>
      <c r="R65" s="97">
        <v>17382</v>
      </c>
      <c r="S65" s="97">
        <v>14354</v>
      </c>
      <c r="T65" s="97">
        <v>9771</v>
      </c>
      <c r="U65" s="97">
        <v>17548</v>
      </c>
      <c r="V65" s="97">
        <v>16531</v>
      </c>
    </row>
    <row r="66" spans="1:22">
      <c r="A66" s="97" t="s">
        <v>13</v>
      </c>
      <c r="C66" s="97">
        <v>10263</v>
      </c>
      <c r="D66" s="97">
        <v>9528</v>
      </c>
      <c r="E66" s="97">
        <v>8022</v>
      </c>
      <c r="F66" s="97">
        <v>8864</v>
      </c>
      <c r="G66" s="97">
        <v>9169.25</v>
      </c>
      <c r="H66" s="97">
        <v>7020</v>
      </c>
      <c r="I66" s="97">
        <v>8105</v>
      </c>
      <c r="J66" s="97">
        <v>6599</v>
      </c>
      <c r="K66" s="97">
        <v>5544</v>
      </c>
      <c r="L66" s="97">
        <v>6327</v>
      </c>
      <c r="M66" s="97">
        <v>6860</v>
      </c>
      <c r="N66" s="97">
        <v>4665</v>
      </c>
      <c r="O66" s="97">
        <v>4752</v>
      </c>
      <c r="P66" s="97">
        <v>4596</v>
      </c>
      <c r="Q66" s="97">
        <v>5080</v>
      </c>
      <c r="R66" s="97">
        <v>3414</v>
      </c>
      <c r="S66" s="97">
        <v>5461</v>
      </c>
      <c r="T66" s="97">
        <v>2307</v>
      </c>
      <c r="U66" s="97">
        <v>4643</v>
      </c>
      <c r="V66" s="97">
        <v>9239</v>
      </c>
    </row>
    <row r="67" spans="1:22">
      <c r="A67" s="97" t="s">
        <v>12</v>
      </c>
      <c r="C67" s="97">
        <v>23711</v>
      </c>
      <c r="D67" s="97">
        <v>23761</v>
      </c>
      <c r="E67" s="97">
        <v>24823</v>
      </c>
      <c r="F67" s="97">
        <v>24652</v>
      </c>
      <c r="G67" s="97">
        <v>24236.75</v>
      </c>
      <c r="H67" s="97">
        <v>22411</v>
      </c>
      <c r="I67" s="97">
        <v>20789</v>
      </c>
      <c r="J67" s="97">
        <v>18425</v>
      </c>
      <c r="K67" s="97">
        <v>14530</v>
      </c>
      <c r="L67" s="97">
        <v>13852</v>
      </c>
      <c r="M67" s="97">
        <v>10756</v>
      </c>
      <c r="N67" s="97">
        <v>11135</v>
      </c>
      <c r="O67" s="97">
        <v>10711</v>
      </c>
      <c r="P67" s="97">
        <v>9760</v>
      </c>
      <c r="Q67" s="97">
        <v>9181</v>
      </c>
      <c r="R67" s="97">
        <v>9292</v>
      </c>
      <c r="S67" s="97">
        <v>8666</v>
      </c>
      <c r="T67" s="97">
        <v>3862</v>
      </c>
      <c r="U67" s="97">
        <v>8260</v>
      </c>
      <c r="V67" s="97">
        <v>10908</v>
      </c>
    </row>
    <row r="68" spans="1:22">
      <c r="A68" s="97" t="s">
        <v>20</v>
      </c>
      <c r="C68" s="108">
        <f t="shared" ref="C68:V68" si="66">(C67/C2)*100</f>
        <v>5.7888324922668266</v>
      </c>
      <c r="D68" s="108">
        <f t="shared" si="66"/>
        <v>5.6330648889436787</v>
      </c>
      <c r="E68" s="108">
        <f t="shared" si="66"/>
        <v>5.8066991197434321</v>
      </c>
      <c r="F68" s="108">
        <f t="shared" si="66"/>
        <v>5.73079757396546</v>
      </c>
      <c r="G68" s="108">
        <f t="shared" si="66"/>
        <v>5.7189931900876365</v>
      </c>
      <c r="H68" s="108">
        <f t="shared" si="66"/>
        <v>5.2755722010230528</v>
      </c>
      <c r="I68" s="108">
        <f t="shared" si="66"/>
        <v>4.8681394335920123</v>
      </c>
      <c r="J68" s="108">
        <f t="shared" si="66"/>
        <v>4.3062748910868871</v>
      </c>
      <c r="K68" s="108">
        <f t="shared" si="66"/>
        <v>3.3590249811589445</v>
      </c>
      <c r="L68" s="108">
        <f t="shared" si="66"/>
        <v>3.1903010426287048</v>
      </c>
      <c r="M68" s="108">
        <f t="shared" si="66"/>
        <v>2.4309761874627083</v>
      </c>
      <c r="N68" s="108">
        <f t="shared" si="66"/>
        <v>2.5262895193583881</v>
      </c>
      <c r="O68" s="108">
        <f t="shared" si="66"/>
        <v>2.3888805871949219</v>
      </c>
      <c r="P68" s="108">
        <f t="shared" si="66"/>
        <v>2.1816686188428216</v>
      </c>
      <c r="Q68" s="108">
        <f t="shared" si="66"/>
        <v>2.0529688778773094</v>
      </c>
      <c r="R68" s="108">
        <f t="shared" si="66"/>
        <v>2.0658805115344254</v>
      </c>
      <c r="S68" s="108">
        <f t="shared" si="66"/>
        <v>1.9263728129355513</v>
      </c>
      <c r="T68" s="108">
        <f t="shared" si="66"/>
        <v>0.86115781352432519</v>
      </c>
      <c r="U68" s="108">
        <f t="shared" si="66"/>
        <v>1.8268112191863835</v>
      </c>
      <c r="V68" s="108">
        <f t="shared" si="66"/>
        <v>2.3915755501522686</v>
      </c>
    </row>
    <row r="70" spans="1:22">
      <c r="A70" s="150" t="s">
        <v>282</v>
      </c>
      <c r="C70" s="97">
        <v>269567</v>
      </c>
      <c r="D70" s="97">
        <v>259650</v>
      </c>
      <c r="E70" s="97">
        <v>254753</v>
      </c>
      <c r="F70" s="97">
        <v>253888</v>
      </c>
      <c r="G70" s="97">
        <v>265247</v>
      </c>
      <c r="H70" s="97">
        <v>266908</v>
      </c>
      <c r="I70" s="97">
        <v>263006</v>
      </c>
      <c r="J70" s="97">
        <v>267039</v>
      </c>
      <c r="K70" s="97">
        <v>265602</v>
      </c>
      <c r="L70" s="97">
        <v>266608</v>
      </c>
      <c r="M70" s="97">
        <v>258388</v>
      </c>
      <c r="N70" s="97">
        <v>263664</v>
      </c>
      <c r="O70" s="97">
        <v>261611</v>
      </c>
      <c r="P70" s="97">
        <v>265133</v>
      </c>
      <c r="Q70" s="97">
        <v>263152</v>
      </c>
      <c r="R70" s="97">
        <v>264774</v>
      </c>
      <c r="S70" s="97">
        <v>269845</v>
      </c>
      <c r="T70" s="97">
        <v>272337</v>
      </c>
      <c r="U70" s="97">
        <v>266533</v>
      </c>
      <c r="V70" s="97">
        <v>266216</v>
      </c>
    </row>
    <row r="71" spans="1:22">
      <c r="A71" s="97" t="s">
        <v>5</v>
      </c>
      <c r="C71" s="97">
        <v>2.5</v>
      </c>
      <c r="D71" s="108">
        <f>(D70/C70)*100-100</f>
        <v>-3.6788627688107169</v>
      </c>
      <c r="E71" s="108">
        <f t="shared" ref="E71:Q71" si="67">(E70/D70)*100-100</f>
        <v>-1.8860003851338405</v>
      </c>
      <c r="F71" s="108">
        <f t="shared" si="67"/>
        <v>-0.3395445784740474</v>
      </c>
      <c r="G71" s="108">
        <f t="shared" si="67"/>
        <v>4.4740200403327464</v>
      </c>
      <c r="H71" s="108">
        <f t="shared" si="67"/>
        <v>0.62620877898713445</v>
      </c>
      <c r="I71" s="108">
        <f t="shared" si="67"/>
        <v>-1.461926956104719</v>
      </c>
      <c r="J71" s="108">
        <f t="shared" si="67"/>
        <v>1.5334250929636539</v>
      </c>
      <c r="K71" s="108">
        <f t="shared" si="67"/>
        <v>-0.5381236448608604</v>
      </c>
      <c r="L71" s="108">
        <f t="shared" si="67"/>
        <v>0.37876220811590144</v>
      </c>
      <c r="M71" s="108">
        <f t="shared" si="67"/>
        <v>-3.0831782992258354</v>
      </c>
      <c r="N71" s="108">
        <f t="shared" si="67"/>
        <v>2.0418904902704327</v>
      </c>
      <c r="O71" s="108">
        <f t="shared" si="67"/>
        <v>-0.77864251471569901</v>
      </c>
      <c r="P71" s="108">
        <f t="shared" si="67"/>
        <v>1.3462736658626824</v>
      </c>
      <c r="Q71" s="108">
        <f t="shared" si="67"/>
        <v>-0.7471721739655095</v>
      </c>
      <c r="R71" s="108">
        <f>(R70/Q70)*100-100</f>
        <v>0.61637380677326803</v>
      </c>
      <c r="S71" s="108">
        <f t="shared" ref="S71" si="68">(S70/R70)*100-100</f>
        <v>1.9152182616117841</v>
      </c>
      <c r="T71" s="108">
        <f t="shared" ref="T71" si="69">(T70/S70)*100-100</f>
        <v>0.92349311641868326</v>
      </c>
      <c r="U71" s="108">
        <f t="shared" ref="U71:V71" si="70">(U70/T70)*100-100</f>
        <v>-2.1311830562868721</v>
      </c>
      <c r="V71" s="108">
        <f t="shared" si="70"/>
        <v>-0.11893461597625787</v>
      </c>
    </row>
  </sheetData>
  <mergeCells count="16">
    <mergeCell ref="K14:N14"/>
    <mergeCell ref="O14:R14"/>
    <mergeCell ref="S14:V14"/>
    <mergeCell ref="K6:N6"/>
    <mergeCell ref="K8:N8"/>
    <mergeCell ref="O6:R6"/>
    <mergeCell ref="O8:R8"/>
    <mergeCell ref="S6:V6"/>
    <mergeCell ref="S8:V8"/>
    <mergeCell ref="I52:J52"/>
    <mergeCell ref="C6:F6"/>
    <mergeCell ref="C8:F8"/>
    <mergeCell ref="G6:J6"/>
    <mergeCell ref="G8:J8"/>
    <mergeCell ref="C14:F14"/>
    <mergeCell ref="G14:J14"/>
  </mergeCells>
  <phoneticPr fontId="43" type="noConversion"/>
  <pageMargins left="0.70866141732283472" right="0.70866141732283472" top="0.74803149606299213" bottom="0.74803149606299213" header="0.31496062992125984" footer="0.31496062992125984"/>
  <pageSetup paperSize="9" scale="19" fitToWidth="0"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3"/>
  <sheetViews>
    <sheetView workbookViewId="0">
      <selection activeCell="S39" sqref="S39"/>
    </sheetView>
  </sheetViews>
  <sheetFormatPr defaultRowHeight="14.5"/>
  <cols>
    <col min="1" max="1" width="51.7265625" customWidth="1"/>
    <col min="8" max="8" width="10.7265625" customWidth="1"/>
  </cols>
  <sheetData>
    <row r="1" spans="1:9">
      <c r="A1" s="10"/>
      <c r="B1" s="11">
        <v>2013</v>
      </c>
      <c r="C1" s="11">
        <v>2014</v>
      </c>
      <c r="D1" s="11">
        <v>2015</v>
      </c>
      <c r="E1" s="11">
        <v>2016</v>
      </c>
      <c r="F1" s="11">
        <v>2017</v>
      </c>
      <c r="G1" s="69">
        <v>2018</v>
      </c>
      <c r="H1" s="69">
        <v>2019</v>
      </c>
      <c r="I1" s="69">
        <v>2020</v>
      </c>
    </row>
    <row r="2" spans="1:9">
      <c r="A2" s="12" t="s">
        <v>138</v>
      </c>
      <c r="B2" s="13">
        <v>-5.8</v>
      </c>
      <c r="C2" s="13">
        <v>-1.9</v>
      </c>
      <c r="D2" s="13">
        <v>1.5</v>
      </c>
      <c r="E2" s="13">
        <v>3.2</v>
      </c>
      <c r="F2" s="13">
        <v>3.5</v>
      </c>
      <c r="G2" s="71">
        <v>4</v>
      </c>
      <c r="H2" s="14">
        <v>3.2</v>
      </c>
      <c r="I2" s="170">
        <v>-0.4</v>
      </c>
    </row>
    <row r="3" spans="1:9">
      <c r="A3" s="12" t="s">
        <v>139</v>
      </c>
      <c r="B3" s="14">
        <v>-7.2</v>
      </c>
      <c r="C3" s="13">
        <v>-2.5</v>
      </c>
      <c r="D3" s="13">
        <v>1.4</v>
      </c>
      <c r="E3" s="13">
        <v>3.1</v>
      </c>
      <c r="F3" s="13">
        <v>3.4</v>
      </c>
      <c r="G3" s="14">
        <v>3.7</v>
      </c>
      <c r="H3" s="14">
        <v>2.9</v>
      </c>
      <c r="I3" s="14">
        <v>-6.1</v>
      </c>
    </row>
    <row r="4" spans="1:9">
      <c r="B4" s="10"/>
      <c r="C4" s="10"/>
      <c r="D4" s="10"/>
      <c r="E4" s="10"/>
      <c r="F4" s="10"/>
      <c r="G4" s="14"/>
      <c r="H4" s="14"/>
      <c r="I4" s="10"/>
    </row>
    <row r="5" spans="1:9">
      <c r="A5" s="12" t="s">
        <v>140</v>
      </c>
      <c r="B5" s="11">
        <v>2013</v>
      </c>
      <c r="C5" s="11">
        <v>2014</v>
      </c>
      <c r="D5" s="11">
        <v>2015</v>
      </c>
      <c r="E5" s="11">
        <v>2016</v>
      </c>
      <c r="F5" s="11">
        <v>2017</v>
      </c>
      <c r="G5" s="70">
        <v>2018</v>
      </c>
      <c r="H5" s="70">
        <v>2019</v>
      </c>
      <c r="I5" s="70">
        <v>2020</v>
      </c>
    </row>
    <row r="6" spans="1:9">
      <c r="A6" s="15" t="s">
        <v>6</v>
      </c>
      <c r="B6" s="10">
        <v>-0.7</v>
      </c>
      <c r="C6" s="10">
        <v>1</v>
      </c>
      <c r="D6" s="10">
        <v>-0.9</v>
      </c>
      <c r="E6" s="10">
        <v>1.2</v>
      </c>
      <c r="F6" s="10">
        <v>0.9</v>
      </c>
      <c r="G6" s="71">
        <v>1</v>
      </c>
      <c r="H6" s="14">
        <v>1.8</v>
      </c>
      <c r="I6" s="14">
        <v>-2.2000000000000002</v>
      </c>
    </row>
    <row r="7" spans="1:9">
      <c r="A7" s="15" t="s">
        <v>7</v>
      </c>
      <c r="B7" s="10">
        <v>-6.5</v>
      </c>
      <c r="C7" s="10">
        <v>-2.1</v>
      </c>
      <c r="D7" s="10">
        <v>3.1</v>
      </c>
      <c r="E7" s="10">
        <v>3.6</v>
      </c>
      <c r="F7" s="10">
        <v>-2.5</v>
      </c>
      <c r="G7" s="71">
        <v>2.8</v>
      </c>
      <c r="H7" s="14">
        <v>13.6</v>
      </c>
      <c r="I7" s="14">
        <v>-1.4</v>
      </c>
    </row>
    <row r="8" spans="1:9">
      <c r="A8" s="15" t="s">
        <v>8</v>
      </c>
      <c r="B8" s="10">
        <v>1.3</v>
      </c>
      <c r="C8" s="10">
        <v>-4.3</v>
      </c>
      <c r="D8" s="10">
        <v>1.2</v>
      </c>
      <c r="E8" s="10">
        <v>-5.0999999999999996</v>
      </c>
      <c r="F8" s="10">
        <v>4.2</v>
      </c>
      <c r="G8" s="71">
        <v>0.5</v>
      </c>
      <c r="H8" s="14">
        <v>18.100000000000001</v>
      </c>
      <c r="I8" s="14">
        <v>25.2</v>
      </c>
    </row>
    <row r="9" spans="1:9">
      <c r="A9" s="15"/>
      <c r="B9" s="11">
        <v>2013</v>
      </c>
      <c r="C9" s="11">
        <v>2014</v>
      </c>
      <c r="D9" s="11">
        <v>2015</v>
      </c>
      <c r="E9" s="11">
        <v>2016</v>
      </c>
      <c r="F9" s="11">
        <v>2017</v>
      </c>
      <c r="G9" s="70">
        <v>2018</v>
      </c>
      <c r="H9" s="70">
        <v>2019</v>
      </c>
      <c r="I9" s="70">
        <v>2020</v>
      </c>
    </row>
    <row r="10" spans="1:9">
      <c r="A10" s="12" t="s">
        <v>131</v>
      </c>
      <c r="B10" s="10">
        <v>0.4</v>
      </c>
      <c r="C10" s="10">
        <v>0.8</v>
      </c>
      <c r="D10" s="10">
        <v>0.9</v>
      </c>
      <c r="E10" s="10">
        <v>1.2</v>
      </c>
      <c r="F10" s="10">
        <v>1.1000000000000001</v>
      </c>
      <c r="G10" s="14">
        <v>1.5</v>
      </c>
      <c r="H10" s="14">
        <v>1.9</v>
      </c>
      <c r="I10" s="14">
        <v>1.6</v>
      </c>
    </row>
    <row r="11" spans="1:9">
      <c r="A11" s="12" t="s">
        <v>141</v>
      </c>
      <c r="B11" s="10">
        <v>15.9</v>
      </c>
      <c r="C11" s="10">
        <v>16.2</v>
      </c>
      <c r="D11" s="10">
        <v>14.9</v>
      </c>
      <c r="E11" s="10">
        <v>13</v>
      </c>
      <c r="F11" s="10">
        <v>11</v>
      </c>
      <c r="G11" s="14">
        <v>8.4</v>
      </c>
      <c r="H11" s="14">
        <v>7.1</v>
      </c>
      <c r="I11" s="14">
        <v>7.6</v>
      </c>
    </row>
    <row r="12" spans="1:9">
      <c r="A12" s="12" t="s">
        <v>142</v>
      </c>
      <c r="B12" s="16">
        <v>6</v>
      </c>
      <c r="C12" s="10">
        <v>7.6</v>
      </c>
      <c r="D12" s="10">
        <v>6.8</v>
      </c>
      <c r="E12" s="10">
        <v>5.7</v>
      </c>
      <c r="F12" s="10">
        <v>4.5</v>
      </c>
      <c r="G12" s="14">
        <v>2.7</v>
      </c>
      <c r="H12" s="14">
        <v>2.1</v>
      </c>
      <c r="I12" s="14">
        <v>2.4</v>
      </c>
    </row>
    <row r="13" spans="1:9">
      <c r="G13" s="9"/>
      <c r="H13" s="9"/>
    </row>
  </sheetData>
  <pageMargins left="0.7" right="0.7" top="0.75" bottom="0.75" header="0.3" footer="0.3"/>
  <pageSetup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D106"/>
  <sheetViews>
    <sheetView tabSelected="1" topLeftCell="D64" zoomScaleNormal="100" workbookViewId="0">
      <selection activeCell="N78" sqref="N78"/>
    </sheetView>
  </sheetViews>
  <sheetFormatPr defaultColWidth="9.1796875" defaultRowHeight="14.5"/>
  <cols>
    <col min="1" max="1" width="14.1796875" style="155" customWidth="1"/>
    <col min="2" max="3" width="0" style="155" hidden="1" customWidth="1"/>
    <col min="4" max="4" width="10.453125" style="155" customWidth="1"/>
    <col min="5" max="5" width="13.54296875" style="155" customWidth="1"/>
    <col min="6" max="16" width="10.7265625" style="155" bestFit="1" customWidth="1"/>
    <col min="17" max="17" width="12.1796875" style="155" customWidth="1"/>
    <col min="18" max="21" width="10.7265625" style="155" bestFit="1" customWidth="1"/>
    <col min="22" max="22" width="11.7265625" style="155" bestFit="1" customWidth="1"/>
    <col min="23" max="24" width="10.7265625" style="155" bestFit="1" customWidth="1"/>
    <col min="25" max="27" width="11.453125" style="155" bestFit="1" customWidth="1"/>
    <col min="28" max="16384" width="9.1796875" style="155"/>
  </cols>
  <sheetData>
    <row r="1" spans="1:28">
      <c r="A1" s="154" t="s">
        <v>291</v>
      </c>
      <c r="B1" s="155" t="s">
        <v>293</v>
      </c>
      <c r="C1" s="155" t="s">
        <v>294</v>
      </c>
      <c r="D1" s="155" t="s">
        <v>292</v>
      </c>
      <c r="E1" s="155" t="s">
        <v>283</v>
      </c>
      <c r="F1" s="155" t="s">
        <v>284</v>
      </c>
      <c r="G1" s="155" t="s">
        <v>285</v>
      </c>
      <c r="H1" s="155" t="s">
        <v>286</v>
      </c>
      <c r="I1" s="155" t="s">
        <v>287</v>
      </c>
      <c r="J1" s="155" t="s">
        <v>288</v>
      </c>
      <c r="K1" s="155" t="s">
        <v>289</v>
      </c>
      <c r="L1" s="155" t="s">
        <v>290</v>
      </c>
      <c r="M1" s="155" t="s">
        <v>61</v>
      </c>
      <c r="N1" s="155" t="s">
        <v>62</v>
      </c>
      <c r="O1" s="155" t="s">
        <v>63</v>
      </c>
      <c r="P1" s="155" t="s">
        <v>64</v>
      </c>
      <c r="Q1" s="155" t="s">
        <v>133</v>
      </c>
      <c r="R1" s="155" t="s">
        <v>144</v>
      </c>
      <c r="S1" s="155" t="s">
        <v>145</v>
      </c>
      <c r="T1" s="155" t="s">
        <v>146</v>
      </c>
      <c r="U1" s="155" t="s">
        <v>261</v>
      </c>
      <c r="V1" s="155" t="s">
        <v>263</v>
      </c>
      <c r="W1" s="155" t="s">
        <v>267</v>
      </c>
      <c r="X1" s="155" t="s">
        <v>268</v>
      </c>
      <c r="Y1" s="155" t="s">
        <v>270</v>
      </c>
      <c r="Z1" s="155" t="s">
        <v>272</v>
      </c>
      <c r="AA1" s="155" t="s">
        <v>275</v>
      </c>
      <c r="AB1" s="155" t="s">
        <v>277</v>
      </c>
    </row>
    <row r="2" spans="1:28">
      <c r="A2" s="156">
        <v>-0.61608389693597587</v>
      </c>
      <c r="B2" s="156">
        <v>0.1790830945558497</v>
      </c>
      <c r="C2" s="156">
        <v>-0.18481339897140003</v>
      </c>
      <c r="D2" s="156">
        <v>0.21656591483944965</v>
      </c>
      <c r="E2" s="156">
        <v>0.50560314964094744</v>
      </c>
      <c r="F2" s="156">
        <v>0.45792380519908704</v>
      </c>
      <c r="G2" s="156">
        <v>0.81309889798686186</v>
      </c>
      <c r="H2" s="156">
        <v>0.98454174916197701</v>
      </c>
      <c r="I2" s="157">
        <v>1.2822707479645175</v>
      </c>
      <c r="J2" s="156">
        <v>1.2596986230464182</v>
      </c>
      <c r="K2" s="156">
        <v>1.0116526528823897</v>
      </c>
      <c r="L2" s="156">
        <v>1.8871724429962322</v>
      </c>
      <c r="M2" s="156">
        <v>0.7964866399059245</v>
      </c>
      <c r="N2" s="156">
        <v>1.445628043675562</v>
      </c>
      <c r="O2" s="156">
        <v>1.7085459515589818</v>
      </c>
      <c r="P2" s="156">
        <v>1.1832502832636926</v>
      </c>
      <c r="Q2" s="156">
        <v>1.404451765317849</v>
      </c>
      <c r="R2" s="156">
        <v>1.270533362781201</v>
      </c>
      <c r="S2" s="156">
        <v>1.0698046351947488</v>
      </c>
      <c r="T2" s="156">
        <v>0.79513683453404926</v>
      </c>
      <c r="U2" s="158">
        <v>0.50849174305169775</v>
      </c>
      <c r="V2" s="156">
        <v>1.2635383195421346</v>
      </c>
      <c r="W2" s="156">
        <v>0.42406614979599855</v>
      </c>
      <c r="X2" s="156">
        <v>1.4413667760448945E-2</v>
      </c>
      <c r="Y2" s="156">
        <v>-6.7329149468464689E-2</v>
      </c>
      <c r="Z2" s="156">
        <v>-0.85874336394855533</v>
      </c>
      <c r="AA2" s="156">
        <v>-0.34092691208859049</v>
      </c>
      <c r="AB2" s="156">
        <v>-0.2492719116396036</v>
      </c>
    </row>
    <row r="17" spans="1:28">
      <c r="A17" s="159"/>
      <c r="B17" s="159"/>
      <c r="C17" s="159"/>
      <c r="D17" s="159"/>
      <c r="E17" s="159"/>
      <c r="F17" s="159"/>
      <c r="G17" s="159"/>
      <c r="H17" s="159"/>
      <c r="I17" s="159"/>
      <c r="J17" s="159"/>
      <c r="K17" s="159"/>
      <c r="L17" s="159"/>
      <c r="M17" s="159"/>
      <c r="N17" s="159"/>
      <c r="O17" s="159"/>
      <c r="P17" s="159"/>
      <c r="Q17" s="159"/>
      <c r="R17" s="159"/>
      <c r="S17" s="159"/>
      <c r="T17" s="159"/>
      <c r="U17" s="159"/>
      <c r="V17" s="159"/>
      <c r="W17" s="159"/>
      <c r="X17" s="159"/>
      <c r="Y17" s="159"/>
      <c r="Z17" s="159"/>
      <c r="AA17" s="159"/>
    </row>
    <row r="19" spans="1:28">
      <c r="A19" s="159"/>
      <c r="B19" s="159"/>
      <c r="C19" s="159"/>
      <c r="D19" s="159"/>
      <c r="E19" s="159"/>
      <c r="F19" s="159"/>
      <c r="G19" s="159"/>
      <c r="H19" s="159"/>
      <c r="I19" s="159"/>
      <c r="J19" s="159"/>
      <c r="K19" s="159"/>
      <c r="L19" s="159"/>
      <c r="M19" s="159"/>
      <c r="N19" s="159"/>
      <c r="O19" s="159"/>
      <c r="P19" s="159"/>
      <c r="Q19" s="159"/>
    </row>
    <row r="20" spans="1:28">
      <c r="A20" s="156" t="s">
        <v>291</v>
      </c>
      <c r="B20" s="156" t="s">
        <v>32</v>
      </c>
      <c r="C20" s="156" t="s">
        <v>33</v>
      </c>
      <c r="D20" s="156" t="s">
        <v>292</v>
      </c>
      <c r="E20" s="156" t="s">
        <v>283</v>
      </c>
      <c r="F20" s="156" t="s">
        <v>284</v>
      </c>
      <c r="G20" s="156" t="s">
        <v>285</v>
      </c>
      <c r="H20" s="156" t="s">
        <v>286</v>
      </c>
      <c r="I20" s="156" t="s">
        <v>287</v>
      </c>
      <c r="J20" s="156" t="s">
        <v>288</v>
      </c>
      <c r="K20" s="156" t="s">
        <v>289</v>
      </c>
      <c r="L20" s="156" t="s">
        <v>290</v>
      </c>
      <c r="M20" s="156" t="s">
        <v>61</v>
      </c>
      <c r="N20" s="156" t="s">
        <v>62</v>
      </c>
      <c r="O20" s="156" t="s">
        <v>63</v>
      </c>
      <c r="P20" s="156" t="s">
        <v>64</v>
      </c>
      <c r="Q20" s="156" t="s">
        <v>133</v>
      </c>
      <c r="R20" s="156" t="s">
        <v>144</v>
      </c>
      <c r="S20" s="156" t="s">
        <v>145</v>
      </c>
      <c r="T20" s="156" t="s">
        <v>146</v>
      </c>
      <c r="U20" s="156" t="s">
        <v>261</v>
      </c>
      <c r="V20" s="156" t="s">
        <v>263</v>
      </c>
      <c r="W20" s="156" t="s">
        <v>267</v>
      </c>
      <c r="X20" s="156" t="s">
        <v>268</v>
      </c>
      <c r="Y20" s="156" t="s">
        <v>270</v>
      </c>
      <c r="Z20" s="156" t="s">
        <v>272</v>
      </c>
      <c r="AA20" s="156" t="s">
        <v>275</v>
      </c>
      <c r="AB20" s="156" t="s">
        <v>277</v>
      </c>
    </row>
    <row r="21" spans="1:28">
      <c r="A21" s="156">
        <v>-0.56879989722887103</v>
      </c>
      <c r="B21" s="156">
        <v>0.27513613598904385</v>
      </c>
      <c r="C21" s="156">
        <v>4.0028824173532485E-5</v>
      </c>
      <c r="D21" s="156">
        <v>0.18509624126336632</v>
      </c>
      <c r="E21" s="156">
        <v>0.31467413236416064</v>
      </c>
      <c r="F21" s="156">
        <v>1.0160552795115194</v>
      </c>
      <c r="G21" s="156">
        <v>1.3024088722386296</v>
      </c>
      <c r="H21" s="156">
        <v>0.76121126325594446</v>
      </c>
      <c r="I21" s="156">
        <v>1.9064326717339384</v>
      </c>
      <c r="J21" s="156">
        <v>1.435356476929968</v>
      </c>
      <c r="K21" s="156">
        <v>0.82922597935393583</v>
      </c>
      <c r="L21" s="156">
        <v>1.7515237268570445</v>
      </c>
      <c r="M21" s="156">
        <v>0.49590597328672459</v>
      </c>
      <c r="N21" s="156">
        <v>1.1451200799153582</v>
      </c>
      <c r="O21" s="156">
        <v>1.1818968992387369</v>
      </c>
      <c r="P21" s="156">
        <v>1.1254667648457968</v>
      </c>
      <c r="Q21" s="156">
        <v>1.3215757249109146</v>
      </c>
      <c r="R21" s="156">
        <v>1.0994460847894203</v>
      </c>
      <c r="S21" s="156">
        <v>0.65830691192181234</v>
      </c>
      <c r="T21" s="156">
        <v>0.86870053102514078</v>
      </c>
      <c r="U21" s="158">
        <v>0.30560017911194848</v>
      </c>
      <c r="V21" s="156">
        <v>3.4279570043762817</v>
      </c>
      <c r="W21" s="156">
        <v>-2.7319989557063451</v>
      </c>
      <c r="X21" s="156">
        <v>-0.23696572072682898</v>
      </c>
      <c r="Y21" s="156">
        <v>-1.585011027443457</v>
      </c>
      <c r="Z21" s="156">
        <v>-6.2460556566622358</v>
      </c>
      <c r="AA21" s="156">
        <v>2.7280863603103285</v>
      </c>
      <c r="AB21" s="156">
        <v>-2.0408694431767174</v>
      </c>
    </row>
    <row r="39" spans="1:30">
      <c r="A39" s="159"/>
      <c r="B39" s="159" t="s">
        <v>30</v>
      </c>
      <c r="C39" s="159" t="s">
        <v>31</v>
      </c>
      <c r="D39" s="159" t="s">
        <v>283</v>
      </c>
      <c r="E39" s="159" t="s">
        <v>284</v>
      </c>
      <c r="F39" s="159" t="s">
        <v>285</v>
      </c>
      <c r="G39" s="159" t="s">
        <v>286</v>
      </c>
      <c r="H39" s="159" t="s">
        <v>287</v>
      </c>
      <c r="I39" s="159" t="s">
        <v>288</v>
      </c>
      <c r="J39" s="159" t="s">
        <v>289</v>
      </c>
      <c r="K39" s="159" t="s">
        <v>290</v>
      </c>
      <c r="L39" s="159" t="s">
        <v>61</v>
      </c>
      <c r="M39" s="159" t="s">
        <v>62</v>
      </c>
      <c r="N39" s="159" t="s">
        <v>147</v>
      </c>
      <c r="O39" s="159" t="s">
        <v>64</v>
      </c>
      <c r="P39" s="155" t="s">
        <v>133</v>
      </c>
      <c r="Q39" s="155" t="s">
        <v>63</v>
      </c>
      <c r="R39" s="155" t="s">
        <v>64</v>
      </c>
      <c r="S39" s="154" t="s">
        <v>133</v>
      </c>
      <c r="T39" s="154" t="s">
        <v>144</v>
      </c>
      <c r="U39" s="154" t="s">
        <v>145</v>
      </c>
      <c r="V39" s="154" t="s">
        <v>146</v>
      </c>
      <c r="W39" s="154" t="s">
        <v>261</v>
      </c>
      <c r="X39" s="154" t="s">
        <v>263</v>
      </c>
      <c r="Y39" s="154" t="s">
        <v>267</v>
      </c>
      <c r="Z39" s="154" t="s">
        <v>268</v>
      </c>
      <c r="AA39" s="154" t="s">
        <v>270</v>
      </c>
      <c r="AB39" s="154" t="s">
        <v>272</v>
      </c>
      <c r="AC39" s="154" t="s">
        <v>275</v>
      </c>
      <c r="AD39" s="154" t="s">
        <v>277</v>
      </c>
    </row>
    <row r="40" spans="1:30">
      <c r="A40" s="159" t="s">
        <v>6</v>
      </c>
      <c r="B40" s="156">
        <v>0.53948269449359998</v>
      </c>
      <c r="C40" s="156">
        <v>6.3</v>
      </c>
      <c r="D40" s="156">
        <v>1.0568196365645406</v>
      </c>
      <c r="E40" s="156">
        <v>-17.600000000000001</v>
      </c>
      <c r="F40" s="156">
        <v>-4.5907771084538069</v>
      </c>
      <c r="G40" s="156">
        <v>1.4993011879804214</v>
      </c>
      <c r="H40" s="156">
        <v>-0.99555580035182345</v>
      </c>
      <c r="I40" s="156">
        <v>0.73157417098113342</v>
      </c>
      <c r="J40" s="156">
        <v>0.26006666308262538</v>
      </c>
      <c r="K40" s="156">
        <v>1.6639297563591242</v>
      </c>
      <c r="L40" s="156">
        <v>-3.8</v>
      </c>
      <c r="M40" s="156">
        <v>3.6</v>
      </c>
      <c r="N40" s="156">
        <v>2.5</v>
      </c>
      <c r="O40" s="156">
        <v>1.1000000000000001</v>
      </c>
      <c r="P40" s="154">
        <v>0.1</v>
      </c>
      <c r="Q40" s="156">
        <f>[1]Α!AG38</f>
        <v>2.524296895157832</v>
      </c>
      <c r="R40" s="156">
        <f>[1]Α!AH38</f>
        <v>1.0718445599532771</v>
      </c>
      <c r="S40" s="158">
        <v>0.1</v>
      </c>
      <c r="T40" s="160">
        <v>4</v>
      </c>
      <c r="U40" s="154">
        <v>2.1</v>
      </c>
      <c r="V40" s="154">
        <v>-2.2000000000000002</v>
      </c>
      <c r="W40" s="154">
        <v>8.1999999999999993</v>
      </c>
      <c r="X40" s="154">
        <v>-0.2</v>
      </c>
      <c r="Y40" s="154">
        <v>-1.3</v>
      </c>
      <c r="Z40" s="154">
        <v>1.8</v>
      </c>
      <c r="AA40" s="156">
        <v>-1.6484670626234816</v>
      </c>
      <c r="AB40" s="154">
        <v>-0.5</v>
      </c>
      <c r="AC40" s="156">
        <v>-0.86818619981964673</v>
      </c>
      <c r="AD40" s="156">
        <v>3.0257404375184223</v>
      </c>
    </row>
    <row r="41" spans="1:30">
      <c r="A41" s="159" t="s">
        <v>7</v>
      </c>
      <c r="B41" s="156">
        <v>-6.496945982057639</v>
      </c>
      <c r="C41" s="156">
        <v>1.1000000000000001</v>
      </c>
      <c r="D41" s="156">
        <v>0.35740213324397985</v>
      </c>
      <c r="E41" s="156">
        <v>-22.4</v>
      </c>
      <c r="F41" s="156">
        <v>4.6769795782093411</v>
      </c>
      <c r="G41" s="156">
        <v>6.7724530207585758</v>
      </c>
      <c r="H41" s="156">
        <v>0.8538497921386039</v>
      </c>
      <c r="I41" s="156">
        <v>4.9365651379758901E-2</v>
      </c>
      <c r="J41" s="156">
        <v>-0.83514887436454899</v>
      </c>
      <c r="K41" s="156">
        <v>-0.19385271501496959</v>
      </c>
      <c r="L41" s="156">
        <v>3.7</v>
      </c>
      <c r="M41" s="156">
        <v>2.8</v>
      </c>
      <c r="N41" s="156">
        <v>-6.4</v>
      </c>
      <c r="O41" s="156">
        <v>-10.1</v>
      </c>
      <c r="P41" s="154">
        <v>5.3</v>
      </c>
      <c r="Q41" s="156">
        <f>[1]Α!AG40</f>
        <v>-6.3942190915715287</v>
      </c>
      <c r="R41" s="156">
        <f>[1]Α!AH40</f>
        <v>-10.102713806898038</v>
      </c>
      <c r="S41" s="158">
        <v>5.3</v>
      </c>
      <c r="T41" s="160">
        <v>5.0999999999999996</v>
      </c>
      <c r="U41" s="154">
        <v>-1.7</v>
      </c>
      <c r="V41" s="154">
        <v>0.4</v>
      </c>
      <c r="W41" s="154">
        <v>5.2</v>
      </c>
      <c r="X41" s="154">
        <v>16.100000000000001</v>
      </c>
      <c r="Y41" s="154">
        <v>0.1</v>
      </c>
      <c r="Z41" s="154">
        <v>13.6</v>
      </c>
      <c r="AA41" s="156">
        <v>-6.0536667343810535</v>
      </c>
      <c r="AB41" s="154">
        <v>2</v>
      </c>
      <c r="AC41" s="156">
        <v>-1.3971325059739428</v>
      </c>
      <c r="AD41" s="154">
        <v>-5.7</v>
      </c>
    </row>
    <row r="42" spans="1:30">
      <c r="A42" s="159" t="s">
        <v>8</v>
      </c>
      <c r="B42" s="156">
        <v>3.3444718872584644</v>
      </c>
      <c r="C42" s="156">
        <v>-3.6</v>
      </c>
      <c r="D42" s="156">
        <v>-6.2801780899228703</v>
      </c>
      <c r="E42" s="156">
        <v>-24.4</v>
      </c>
      <c r="F42" s="156">
        <v>-0.85979057241310386</v>
      </c>
      <c r="G42" s="156">
        <v>1.7311196598501795</v>
      </c>
      <c r="H42" s="156">
        <v>-3.8146415895445642</v>
      </c>
      <c r="I42" s="156">
        <v>7.5835431251508822</v>
      </c>
      <c r="J42" s="156">
        <v>3.0026605853287691</v>
      </c>
      <c r="K42" s="156">
        <v>-7.9003690036900309</v>
      </c>
      <c r="L42" s="156">
        <v>6.7</v>
      </c>
      <c r="M42" s="156">
        <v>5.7</v>
      </c>
      <c r="N42" s="156">
        <v>0.7</v>
      </c>
      <c r="O42" s="156">
        <v>3.5</v>
      </c>
      <c r="P42" s="154">
        <v>-1.5</v>
      </c>
      <c r="Q42" s="156">
        <f>[1]Α!AG42</f>
        <v>0.71794142735286925</v>
      </c>
      <c r="R42" s="156">
        <f>[1]Α!AH42</f>
        <v>3.4758980873738494</v>
      </c>
      <c r="S42" s="158">
        <v>-1.5</v>
      </c>
      <c r="T42" s="160">
        <v>4.7</v>
      </c>
      <c r="U42" s="154">
        <v>-2.4</v>
      </c>
      <c r="V42" s="154">
        <v>1.2</v>
      </c>
      <c r="W42" s="154">
        <v>-2.2999999999999998</v>
      </c>
      <c r="X42" s="154">
        <v>8.5</v>
      </c>
      <c r="Y42" s="154">
        <v>9</v>
      </c>
      <c r="Z42" s="154">
        <v>18.100000000000001</v>
      </c>
      <c r="AA42" s="156">
        <v>11.500762924457547</v>
      </c>
      <c r="AB42" s="154">
        <v>3.3</v>
      </c>
      <c r="AC42" s="156">
        <v>0.94761188332248025</v>
      </c>
      <c r="AD42" s="154">
        <v>-4.9000000000000004</v>
      </c>
    </row>
    <row r="62" spans="1:28">
      <c r="B62" s="161"/>
      <c r="C62" s="162"/>
      <c r="D62" s="162"/>
      <c r="E62" s="162"/>
      <c r="F62" s="162"/>
      <c r="G62" s="162"/>
      <c r="H62" s="162"/>
      <c r="I62" s="162"/>
      <c r="J62" s="162"/>
      <c r="K62" s="162"/>
      <c r="L62" s="162"/>
      <c r="M62" s="162"/>
      <c r="N62" s="162"/>
      <c r="O62" s="162"/>
      <c r="P62" s="162"/>
      <c r="Q62" s="162"/>
      <c r="R62" s="162"/>
      <c r="S62" s="162"/>
    </row>
    <row r="63" spans="1:28">
      <c r="A63" s="163"/>
      <c r="B63" s="164" t="s">
        <v>28</v>
      </c>
      <c r="C63" s="164" t="s">
        <v>29</v>
      </c>
      <c r="D63" s="164"/>
      <c r="E63" s="164" t="s">
        <v>34</v>
      </c>
      <c r="F63" s="164" t="s">
        <v>35</v>
      </c>
      <c r="G63" s="164" t="s">
        <v>36</v>
      </c>
      <c r="H63" s="164" t="s">
        <v>37</v>
      </c>
      <c r="I63" s="164" t="s">
        <v>38</v>
      </c>
      <c r="J63" s="164" t="s">
        <v>39</v>
      </c>
      <c r="K63" s="164" t="s">
        <v>40</v>
      </c>
      <c r="L63" s="164" t="s">
        <v>41</v>
      </c>
      <c r="M63" s="164" t="s">
        <v>61</v>
      </c>
      <c r="N63" s="163" t="s">
        <v>62</v>
      </c>
      <c r="O63" s="163" t="s">
        <v>63</v>
      </c>
      <c r="P63" s="163" t="s">
        <v>64</v>
      </c>
      <c r="Q63" s="163" t="s">
        <v>133</v>
      </c>
      <c r="R63" s="163" t="s">
        <v>144</v>
      </c>
      <c r="S63" s="163" t="s">
        <v>145</v>
      </c>
      <c r="T63" s="163" t="s">
        <v>146</v>
      </c>
      <c r="U63" s="163" t="s">
        <v>261</v>
      </c>
      <c r="V63" s="163" t="s">
        <v>263</v>
      </c>
      <c r="W63" s="163" t="s">
        <v>267</v>
      </c>
      <c r="X63" s="163" t="s">
        <v>268</v>
      </c>
      <c r="Y63" s="163" t="s">
        <v>270</v>
      </c>
      <c r="Z63" s="163" t="s">
        <v>272</v>
      </c>
      <c r="AA63" s="163" t="s">
        <v>275</v>
      </c>
      <c r="AB63" s="163" t="s">
        <v>277</v>
      </c>
    </row>
    <row r="64" spans="1:28">
      <c r="A64" s="161" t="s">
        <v>131</v>
      </c>
      <c r="B64" s="158">
        <v>0.2</v>
      </c>
      <c r="C64" s="158">
        <v>0.83</v>
      </c>
      <c r="D64" s="158"/>
      <c r="E64" s="158">
        <v>1.0452715369663708</v>
      </c>
      <c r="F64" s="158">
        <v>1.0380578724434997</v>
      </c>
      <c r="G64" s="158">
        <v>0.77259084399746281</v>
      </c>
      <c r="H64" s="158">
        <v>0.6676311313561808</v>
      </c>
      <c r="I64" s="158">
        <v>0.98048031652846379</v>
      </c>
      <c r="J64" s="158">
        <v>1.0379086248399803</v>
      </c>
      <c r="K64" s="158">
        <v>1.5257720608473861</v>
      </c>
      <c r="L64" s="158">
        <v>0.60032166768486539</v>
      </c>
      <c r="M64" s="158">
        <v>1.0719141459229091</v>
      </c>
      <c r="N64" s="158">
        <v>0.81244224699684386</v>
      </c>
      <c r="O64" s="158">
        <v>1.393849044636956</v>
      </c>
      <c r="P64" s="158">
        <v>0.98280098280098283</v>
      </c>
      <c r="Q64" s="158">
        <v>1.0446786939433079</v>
      </c>
      <c r="R64" s="158">
        <v>1.4468314728002429</v>
      </c>
      <c r="S64" s="158">
        <v>2.1396418395282573</v>
      </c>
      <c r="T64" s="158">
        <v>0.97970083000023123</v>
      </c>
      <c r="U64" s="158">
        <v>1.971480301232394</v>
      </c>
      <c r="V64" s="158">
        <v>1.7481382797021248</v>
      </c>
      <c r="W64" s="158">
        <v>1.9543884655446522</v>
      </c>
      <c r="X64" s="158">
        <v>1.3233111832042588</v>
      </c>
      <c r="Y64" s="158">
        <v>2.0448924700545912</v>
      </c>
      <c r="Z64" s="158">
        <v>1.1878159917007003</v>
      </c>
      <c r="AA64" s="158">
        <v>1.6741280137162213</v>
      </c>
      <c r="AB64" s="156">
        <v>1.3</v>
      </c>
    </row>
    <row r="65" spans="1:28">
      <c r="A65" s="161" t="s">
        <v>132</v>
      </c>
      <c r="B65" s="160">
        <v>14.9</v>
      </c>
      <c r="C65" s="160">
        <v>15.7</v>
      </c>
      <c r="D65" s="160"/>
      <c r="E65" s="158">
        <v>16.3</v>
      </c>
      <c r="F65" s="158">
        <v>15.266666666666666</v>
      </c>
      <c r="G65" s="158">
        <v>14.766666666666666</v>
      </c>
      <c r="H65" s="158">
        <v>13.299999999999999</v>
      </c>
      <c r="I65" s="158">
        <v>13.033333333333333</v>
      </c>
      <c r="J65" s="158">
        <v>12.9</v>
      </c>
      <c r="K65" s="158">
        <v>13.1</v>
      </c>
      <c r="L65" s="158">
        <v>12.966666666666669</v>
      </c>
      <c r="M65" s="158">
        <v>12.4</v>
      </c>
      <c r="N65" s="158">
        <v>11.466666666666667</v>
      </c>
      <c r="O65" s="158">
        <v>10.4</v>
      </c>
      <c r="P65" s="158">
        <v>10.299999999999999</v>
      </c>
      <c r="Q65" s="158">
        <v>9.4</v>
      </c>
      <c r="R65" s="158">
        <v>8.3333333333333339</v>
      </c>
      <c r="S65" s="158">
        <v>8.2000000000000011</v>
      </c>
      <c r="T65" s="158">
        <v>7.7333333333333343</v>
      </c>
      <c r="U65" s="158">
        <v>7.5666666666666664</v>
      </c>
      <c r="V65" s="158">
        <v>7.333333333333333</v>
      </c>
      <c r="W65" s="158">
        <v>6.8</v>
      </c>
      <c r="X65" s="156">
        <v>6.4666666666666659</v>
      </c>
      <c r="Y65" s="158">
        <v>6.2666666666666666</v>
      </c>
      <c r="Z65" s="158">
        <v>7.7333333333333334</v>
      </c>
      <c r="AA65" s="158">
        <v>8.1999999999999993</v>
      </c>
      <c r="AB65" s="156">
        <v>8</v>
      </c>
    </row>
    <row r="83" spans="1:27" ht="13.5" customHeight="1"/>
    <row r="84" spans="1:27" ht="28.5" customHeight="1">
      <c r="A84" s="154"/>
      <c r="B84" s="164" t="s">
        <v>28</v>
      </c>
      <c r="C84" s="164" t="s">
        <v>29</v>
      </c>
      <c r="D84" s="164" t="s">
        <v>283</v>
      </c>
      <c r="E84" s="164" t="s">
        <v>284</v>
      </c>
      <c r="F84" s="164" t="s">
        <v>285</v>
      </c>
      <c r="G84" s="164" t="s">
        <v>286</v>
      </c>
      <c r="H84" s="164" t="s">
        <v>287</v>
      </c>
      <c r="I84" s="164" t="s">
        <v>288</v>
      </c>
      <c r="J84" s="164" t="s">
        <v>289</v>
      </c>
      <c r="K84" s="164" t="s">
        <v>290</v>
      </c>
      <c r="L84" s="164" t="s">
        <v>61</v>
      </c>
      <c r="M84" s="160" t="s">
        <v>62</v>
      </c>
      <c r="N84" s="160" t="s">
        <v>63</v>
      </c>
      <c r="O84" s="160" t="s">
        <v>64</v>
      </c>
      <c r="P84" s="160" t="s">
        <v>133</v>
      </c>
      <c r="Q84" s="160" t="s">
        <v>144</v>
      </c>
      <c r="R84" s="160" t="s">
        <v>145</v>
      </c>
      <c r="S84" s="160" t="s">
        <v>146</v>
      </c>
      <c r="T84" s="160" t="s">
        <v>261</v>
      </c>
      <c r="U84" s="160" t="s">
        <v>263</v>
      </c>
      <c r="V84" s="160" t="s">
        <v>267</v>
      </c>
      <c r="W84" s="160" t="s">
        <v>268</v>
      </c>
      <c r="X84" s="160" t="s">
        <v>270</v>
      </c>
      <c r="Y84" s="160" t="s">
        <v>272</v>
      </c>
      <c r="Z84" s="160" t="s">
        <v>275</v>
      </c>
      <c r="AA84" s="160" t="s">
        <v>277</v>
      </c>
    </row>
    <row r="85" spans="1:27">
      <c r="A85" s="154" t="s">
        <v>137</v>
      </c>
      <c r="B85" s="154">
        <v>5.5</v>
      </c>
      <c r="C85" s="154">
        <v>5.6</v>
      </c>
      <c r="D85" s="156">
        <v>7.6</v>
      </c>
      <c r="E85" s="154">
        <v>7.6</v>
      </c>
      <c r="F85" s="154">
        <v>6.8</v>
      </c>
      <c r="G85" s="154">
        <v>6.1</v>
      </c>
      <c r="H85" s="154">
        <v>5.8</v>
      </c>
      <c r="I85" s="154">
        <v>5.6</v>
      </c>
      <c r="J85" s="154">
        <v>5.7</v>
      </c>
      <c r="K85" s="154">
        <v>5.8</v>
      </c>
      <c r="L85" s="154">
        <v>5.3</v>
      </c>
      <c r="M85" s="154">
        <v>4.9000000000000004</v>
      </c>
      <c r="N85" s="154">
        <v>4.3</v>
      </c>
      <c r="O85" s="154">
        <v>3.4</v>
      </c>
      <c r="P85" s="154">
        <v>3.2</v>
      </c>
      <c r="Q85" s="154">
        <v>2.5</v>
      </c>
      <c r="R85" s="154">
        <v>2.5</v>
      </c>
      <c r="S85" s="154">
        <v>2.4</v>
      </c>
      <c r="T85" s="154">
        <v>2.2000000000000002</v>
      </c>
      <c r="U85" s="154">
        <v>2.1</v>
      </c>
      <c r="V85" s="154">
        <v>2.1</v>
      </c>
      <c r="W85" s="154">
        <v>1.9</v>
      </c>
      <c r="X85" s="154">
        <v>2.1</v>
      </c>
      <c r="Y85" s="154">
        <v>1.8</v>
      </c>
      <c r="Z85" s="154">
        <v>2.2000000000000002</v>
      </c>
      <c r="AA85" s="156">
        <v>2.3915755501522686</v>
      </c>
    </row>
    <row r="105" hidden="1"/>
    <row r="106" hidden="1"/>
  </sheetData>
  <phoneticPr fontId="43" type="noConversion"/>
  <pageMargins left="0.7" right="0.7" top="0.75" bottom="0.75" header="0.3" footer="0.3"/>
  <pageSetup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election activeCell="A55" sqref="A55"/>
    </sheetView>
  </sheetViews>
  <sheetFormatPr defaultRowHeight="14.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Contents</vt:lpstr>
      <vt:lpstr>ALMP</vt:lpstr>
      <vt:lpstr>Sheet1</vt:lpstr>
      <vt:lpstr>A</vt:lpstr>
      <vt:lpstr>ANNUAL</vt:lpstr>
      <vt:lpstr>Q Graphs </vt:lpstr>
      <vt:lpstr>Sheet2</vt:lpstr>
      <vt:lpstr>A!Print_Area</vt:lpstr>
      <vt:lpstr>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2016-08-19T10:53:09Z</cp:lastPrinted>
  <dcterms:created xsi:type="dcterms:W3CDTF">2016-07-13T06:54:27Z</dcterms:created>
  <dcterms:modified xsi:type="dcterms:W3CDTF">2021-04-19T10:11:55Z</dcterms:modified>
</cp:coreProperties>
</file>