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4000" windowHeight="9135" tabRatio="601"/>
  </bookViews>
  <sheets>
    <sheet name="Περιεχόμενα" sheetId="3" r:id="rId1"/>
    <sheet name="Α" sheetId="1" r:id="rId2"/>
    <sheet name="Β" sheetId="4" r:id="rId3"/>
    <sheet name="Γ" sheetId="6" r:id="rId4"/>
    <sheet name="Δ" sheetId="7" r:id="rId5"/>
    <sheet name="ALMPs" sheetId="9" r:id="rId6"/>
    <sheet name="Q graphs" sheetId="12" r:id="rId7"/>
    <sheet name="ΕΤΗΣΙΑ" sheetId="13" r:id="rId8"/>
  </sheets>
  <externalReferences>
    <externalReference r:id="rId9"/>
  </externalReferences>
  <definedNames>
    <definedName name="_xlnm.Print_Area" localSheetId="1">Α!$A$1:$AJ$43</definedName>
    <definedName name="_xlnm.Print_Area" localSheetId="2">Β!$A$1:$AI$7</definedName>
    <definedName name="_xlnm.Print_Area" localSheetId="3">Γ!$A$1:$AJ$26</definedName>
    <definedName name="_xlnm.Print_Area" localSheetId="4">Δ!$A$1:$AN$4</definedName>
    <definedName name="_xlnm.Print_Area" localSheetId="0">Περιεχόμενα!$A$1:$A$11</definedName>
    <definedName name="_xlnm.Print_Titles" localSheetId="1">Α!$A:$A</definedName>
    <definedName name="_xlnm.Print_Titles" localSheetId="2">Β!$A:$A</definedName>
    <definedName name="_xlnm.Print_Titles" localSheetId="3">Γ!$A:$A</definedName>
    <definedName name="_xlnm.Print_Titles" localSheetId="4">Δ!$A:$A</definedName>
  </definedNames>
  <calcPr calcId="145621"/>
</workbook>
</file>

<file path=xl/calcChain.xml><?xml version="1.0" encoding="utf-8"?>
<calcChain xmlns="http://schemas.openxmlformats.org/spreadsheetml/2006/main">
  <c r="P28" i="9" l="1"/>
  <c r="O28" i="9"/>
  <c r="L28" i="9"/>
  <c r="K28" i="9"/>
  <c r="J28" i="9"/>
  <c r="I28" i="9"/>
  <c r="H28" i="9"/>
  <c r="G28" i="9"/>
  <c r="F15" i="9"/>
  <c r="F28" i="9" s="1"/>
  <c r="AJ34" i="1" l="1"/>
  <c r="AJ10" i="1"/>
  <c r="AJ13" i="1"/>
  <c r="AJ8" i="1"/>
  <c r="AI34" i="1" l="1"/>
  <c r="AJ27" i="1" l="1"/>
  <c r="AJ26" i="1"/>
  <c r="AJ25" i="1"/>
  <c r="AJ23" i="1"/>
  <c r="AJ42" i="1"/>
  <c r="AJ40" i="1"/>
  <c r="AJ38" i="1"/>
  <c r="AJ3" i="1"/>
  <c r="AJ31" i="1"/>
  <c r="AJ30" i="1"/>
  <c r="O5" i="1" l="1"/>
  <c r="P5" i="1"/>
  <c r="AI30" i="1" l="1"/>
  <c r="AI13" i="1" l="1"/>
  <c r="AI8" i="1"/>
  <c r="AI42" i="1" l="1"/>
  <c r="AI40" i="1"/>
  <c r="AI38" i="1"/>
  <c r="AI27" i="1"/>
  <c r="AI26" i="1"/>
  <c r="AI25" i="1"/>
  <c r="AI23" i="1"/>
  <c r="AI10" i="1"/>
  <c r="AI3" i="1"/>
  <c r="AI31" i="1" l="1"/>
  <c r="AH31" i="1" l="1"/>
  <c r="AH30" i="1"/>
  <c r="AH10" i="1" l="1"/>
  <c r="B5" i="1"/>
  <c r="D8" i="1"/>
  <c r="AG34" i="1" l="1"/>
  <c r="AH34" i="1"/>
  <c r="AH13" i="1" l="1"/>
  <c r="AE13" i="1"/>
  <c r="AF13" i="1"/>
  <c r="AG13" i="1"/>
  <c r="AH8" i="1"/>
  <c r="AL2" i="7" l="1"/>
  <c r="AH19" i="6"/>
  <c r="AH20" i="6"/>
  <c r="AH21" i="6"/>
  <c r="AH10" i="6"/>
  <c r="AH16" i="6" s="1"/>
  <c r="AH9" i="6"/>
  <c r="AH15" i="6" s="1"/>
  <c r="AE5" i="6"/>
  <c r="AG5" i="6"/>
  <c r="AH8" i="6"/>
  <c r="AH14" i="6" s="1"/>
  <c r="AE14" i="6"/>
  <c r="AH42" i="1"/>
  <c r="AH40" i="1"/>
  <c r="AH38" i="1"/>
  <c r="AH27" i="1"/>
  <c r="AH26" i="1"/>
  <c r="AH23" i="1"/>
  <c r="AH25" i="1" s="1"/>
  <c r="X13" i="1"/>
  <c r="Y13" i="1"/>
  <c r="Z13" i="1"/>
  <c r="AH3" i="1"/>
  <c r="AE30" i="1" l="1"/>
  <c r="X34" i="1"/>
  <c r="Y34" i="1"/>
  <c r="Z34" i="1"/>
  <c r="W34" i="1"/>
  <c r="AA34" i="1"/>
  <c r="AB34" i="1"/>
  <c r="AC34" i="1"/>
  <c r="AD34" i="1"/>
  <c r="AE34" i="1"/>
  <c r="AF34" i="1"/>
  <c r="AA42" i="1" l="1"/>
  <c r="V13" i="1"/>
  <c r="AE8" i="1"/>
  <c r="W8" i="1"/>
  <c r="S8" i="1"/>
  <c r="Q8" i="1"/>
  <c r="R8" i="1"/>
  <c r="T8" i="1"/>
  <c r="U8" i="1"/>
  <c r="V8" i="1"/>
  <c r="X8" i="1"/>
  <c r="Y8" i="1"/>
  <c r="Z8" i="1"/>
  <c r="W38" i="1"/>
  <c r="X38" i="1"/>
  <c r="Y38" i="1"/>
  <c r="Z38" i="1"/>
  <c r="AA38" i="1"/>
  <c r="AB38" i="1"/>
  <c r="AC38" i="1"/>
  <c r="AD38" i="1"/>
  <c r="AE38" i="1"/>
  <c r="AF38" i="1"/>
  <c r="AG38" i="1"/>
  <c r="W40" i="1"/>
  <c r="X40" i="1"/>
  <c r="Y40" i="1"/>
  <c r="Z40" i="1"/>
  <c r="AA40" i="1"/>
  <c r="AB40" i="1"/>
  <c r="AC40" i="1"/>
  <c r="AD40" i="1"/>
  <c r="AE40" i="1"/>
  <c r="AF40" i="1"/>
  <c r="AG40" i="1"/>
  <c r="W42" i="1"/>
  <c r="X42" i="1"/>
  <c r="Y42" i="1"/>
  <c r="Z42" i="1"/>
  <c r="AB42" i="1"/>
  <c r="AC42" i="1"/>
  <c r="AD42" i="1"/>
  <c r="AE42" i="1"/>
  <c r="AF42" i="1"/>
  <c r="AG42" i="1"/>
  <c r="AA8" i="1"/>
  <c r="AC10" i="1"/>
  <c r="S10" i="1"/>
  <c r="T10" i="1"/>
  <c r="U10" i="1"/>
  <c r="V10" i="1"/>
  <c r="W10" i="1"/>
  <c r="X10" i="1"/>
  <c r="Y10" i="1"/>
  <c r="Z10" i="1"/>
  <c r="AA10" i="1"/>
  <c r="S13" i="1"/>
  <c r="T13" i="1"/>
  <c r="U13" i="1"/>
  <c r="W13" i="1"/>
  <c r="AA13" i="1"/>
  <c r="AB13" i="1"/>
  <c r="AC13" i="1"/>
  <c r="AD13" i="1"/>
  <c r="S19" i="1"/>
  <c r="T19" i="1"/>
  <c r="U19" i="1"/>
  <c r="V19" i="1"/>
  <c r="W19" i="1"/>
  <c r="X19" i="1"/>
  <c r="Y19" i="1"/>
  <c r="Z19" i="1"/>
  <c r="AA19" i="1"/>
  <c r="S23" i="1"/>
  <c r="S25" i="1" s="1"/>
  <c r="T23" i="1"/>
  <c r="U23" i="1"/>
  <c r="U25" i="1" s="1"/>
  <c r="V23" i="1"/>
  <c r="V25" i="1" s="1"/>
  <c r="W23" i="1"/>
  <c r="W25" i="1" s="1"/>
  <c r="X23" i="1"/>
  <c r="Y23" i="1"/>
  <c r="Y25" i="1" s="1"/>
  <c r="Z23" i="1"/>
  <c r="Z25" i="1" s="1"/>
  <c r="AA23" i="1"/>
  <c r="AA25" i="1" s="1"/>
  <c r="AB23" i="1"/>
  <c r="AB25" i="1" s="1"/>
  <c r="AC23" i="1"/>
  <c r="AC25" i="1" s="1"/>
  <c r="AD23" i="1"/>
  <c r="AD25" i="1" s="1"/>
  <c r="AE23" i="1"/>
  <c r="AE25" i="1" s="1"/>
  <c r="AF23" i="1"/>
  <c r="AF25" i="1" s="1"/>
  <c r="AG23" i="1"/>
  <c r="T25" i="1"/>
  <c r="X25" i="1"/>
  <c r="S26" i="1"/>
  <c r="T26" i="1"/>
  <c r="U26" i="1"/>
  <c r="V26" i="1"/>
  <c r="W26" i="1"/>
  <c r="X26" i="1"/>
  <c r="Y26" i="1"/>
  <c r="Z26" i="1"/>
  <c r="AA26" i="1"/>
  <c r="AB26" i="1"/>
  <c r="AC26" i="1"/>
  <c r="AD26" i="1"/>
  <c r="AE26" i="1"/>
  <c r="AF26" i="1"/>
  <c r="AG26" i="1"/>
  <c r="S27" i="1"/>
  <c r="T27" i="1"/>
  <c r="U27" i="1"/>
  <c r="V27" i="1"/>
  <c r="W27" i="1"/>
  <c r="X27" i="1"/>
  <c r="Y27" i="1"/>
  <c r="Z27" i="1"/>
  <c r="AA27" i="1"/>
  <c r="AB27" i="1"/>
  <c r="AC27" i="1"/>
  <c r="AD27" i="1"/>
  <c r="AE27" i="1"/>
  <c r="AF27" i="1"/>
  <c r="AG27" i="1"/>
  <c r="AG25" i="1" l="1"/>
  <c r="AG8" i="1"/>
  <c r="AB8" i="1"/>
  <c r="AF8" i="1"/>
  <c r="AB10" i="1"/>
  <c r="AD8" i="1"/>
  <c r="AG10" i="1"/>
  <c r="AD10" i="1"/>
  <c r="AC8" i="1"/>
  <c r="AF10" i="1"/>
  <c r="P8" i="1"/>
  <c r="M8" i="1"/>
  <c r="J8" i="1"/>
  <c r="K8" i="1"/>
  <c r="L8" i="1"/>
  <c r="I8" i="1"/>
  <c r="AG31" i="1" l="1"/>
  <c r="AG30" i="1"/>
  <c r="AG16" i="6" l="1"/>
  <c r="AG15" i="6"/>
  <c r="AG14" i="6"/>
  <c r="AG3" i="1"/>
  <c r="V42" i="1" l="1"/>
  <c r="U42" i="1"/>
  <c r="T42" i="1"/>
  <c r="S42" i="1"/>
  <c r="R42" i="1"/>
  <c r="Q42" i="1"/>
  <c r="P42" i="1"/>
  <c r="O42" i="1"/>
  <c r="B3" i="12" l="1"/>
  <c r="C3" i="12"/>
  <c r="D3" i="12"/>
  <c r="G3" i="12"/>
  <c r="H3" i="12"/>
  <c r="I3" i="12"/>
  <c r="K3" i="12"/>
  <c r="L3" i="12"/>
  <c r="M3" i="12"/>
  <c r="O13" i="1"/>
  <c r="AF3" i="1"/>
  <c r="AF31" i="1" l="1"/>
  <c r="AF30" i="1"/>
  <c r="AF16" i="6"/>
  <c r="AE16" i="6"/>
  <c r="AD16" i="6"/>
  <c r="AC16" i="6"/>
  <c r="AB16" i="6"/>
  <c r="Z16" i="6"/>
  <c r="Y16" i="6"/>
  <c r="X16" i="6"/>
  <c r="V16" i="6"/>
  <c r="U16" i="6"/>
  <c r="T16" i="6"/>
  <c r="R16" i="6"/>
  <c r="Q16" i="6"/>
  <c r="P16" i="6"/>
  <c r="W16" i="6"/>
  <c r="AA16" i="6"/>
  <c r="S16" i="6"/>
  <c r="O16" i="6"/>
  <c r="AE15" i="6"/>
  <c r="AA15" i="6"/>
  <c r="W15" i="6"/>
  <c r="U15" i="6"/>
  <c r="S15" i="6"/>
  <c r="T15" i="6"/>
  <c r="V15" i="6"/>
  <c r="X15" i="6"/>
  <c r="Y15" i="6"/>
  <c r="Z15" i="6"/>
  <c r="AB15" i="6"/>
  <c r="AC15" i="6"/>
  <c r="AD15" i="6"/>
  <c r="AF15" i="6"/>
  <c r="R15" i="6"/>
  <c r="Q15" i="6"/>
  <c r="P15" i="6"/>
  <c r="O15" i="6"/>
  <c r="AF14" i="6"/>
  <c r="AD14" i="6"/>
  <c r="AC14" i="6"/>
  <c r="AB14" i="6"/>
  <c r="AA14" i="6"/>
  <c r="Z14" i="6"/>
  <c r="X14" i="6"/>
  <c r="V14" i="6"/>
  <c r="U14" i="6"/>
  <c r="T14" i="6"/>
  <c r="R14" i="6"/>
  <c r="Q14" i="6"/>
  <c r="P14" i="6"/>
  <c r="S14" i="6"/>
  <c r="W14" i="6"/>
  <c r="Y14" i="6"/>
  <c r="O14" i="6"/>
  <c r="W31" i="1" l="1"/>
  <c r="AE3" i="1"/>
  <c r="C92" i="12" l="1"/>
  <c r="D92" i="12"/>
  <c r="E92" i="12"/>
  <c r="G92" i="12"/>
  <c r="H92" i="12"/>
  <c r="J92" i="12"/>
  <c r="K92" i="12"/>
  <c r="M92" i="12"/>
  <c r="N92" i="12"/>
  <c r="R92" i="12"/>
  <c r="P91" i="12"/>
  <c r="Q91" i="12"/>
  <c r="R91" i="12"/>
  <c r="S91" i="12"/>
  <c r="A92" i="12"/>
  <c r="C72" i="12"/>
  <c r="D72" i="12"/>
  <c r="E72" i="12"/>
  <c r="G71" i="12"/>
  <c r="I71" i="12"/>
  <c r="J71" i="12"/>
  <c r="K71" i="12"/>
  <c r="L71" i="12"/>
  <c r="N71" i="12"/>
  <c r="O71" i="12"/>
  <c r="P71" i="12"/>
  <c r="Q71" i="12"/>
  <c r="S71" i="12"/>
  <c r="A25" i="12"/>
  <c r="B25" i="12"/>
  <c r="C25" i="12"/>
  <c r="D25" i="12"/>
  <c r="E25" i="12"/>
  <c r="G25" i="12"/>
  <c r="H25" i="12"/>
  <c r="I25" i="12"/>
  <c r="J25" i="12"/>
  <c r="K25" i="12"/>
  <c r="L25" i="12"/>
  <c r="M25" i="12"/>
  <c r="B44" i="12" l="1"/>
  <c r="N44" i="12"/>
  <c r="J44" i="12"/>
  <c r="E44" i="12"/>
  <c r="K44" i="12"/>
  <c r="M44" i="12"/>
  <c r="I44" i="12"/>
  <c r="D44" i="12"/>
  <c r="G44" i="12"/>
  <c r="L44" i="12"/>
  <c r="H44" i="12"/>
  <c r="C44" i="12"/>
  <c r="D71" i="12" l="1"/>
  <c r="M70" i="12"/>
  <c r="E71" i="12"/>
  <c r="N70" i="12"/>
  <c r="G70" i="12"/>
  <c r="O70" i="12"/>
  <c r="I70" i="12"/>
  <c r="H70" i="12"/>
  <c r="J70" i="12"/>
  <c r="L70" i="12"/>
  <c r="K70" i="12"/>
  <c r="C71" i="12"/>
  <c r="AE31" i="1"/>
  <c r="L91" i="12" l="1"/>
  <c r="H91" i="12"/>
  <c r="O91" i="12"/>
  <c r="N91" i="12"/>
  <c r="M91" i="12"/>
  <c r="C91" i="12"/>
  <c r="K91" i="12"/>
  <c r="J91" i="12"/>
  <c r="I91" i="12"/>
  <c r="G91" i="12"/>
  <c r="E91" i="12"/>
  <c r="D91" i="12"/>
  <c r="E3" i="12" l="1"/>
  <c r="AC2" i="7"/>
  <c r="X2" i="7"/>
  <c r="S2" i="7"/>
  <c r="N2" i="7"/>
  <c r="N4" i="6"/>
  <c r="N5" i="6"/>
  <c r="N8" i="6"/>
  <c r="N9" i="6"/>
  <c r="N10" i="6"/>
  <c r="N19" i="6"/>
  <c r="N20" i="6"/>
  <c r="N21" i="6"/>
  <c r="N22" i="6"/>
  <c r="N3" i="6"/>
  <c r="N7" i="1"/>
  <c r="N12" i="1"/>
  <c r="N15" i="1"/>
  <c r="N17" i="1"/>
  <c r="N18" i="1"/>
  <c r="N20" i="1"/>
  <c r="N21" i="1"/>
  <c r="N22" i="1"/>
  <c r="N29" i="1"/>
  <c r="N37" i="1"/>
  <c r="N39" i="1"/>
  <c r="N41" i="1"/>
  <c r="N2" i="1"/>
  <c r="O8" i="1" l="1"/>
  <c r="N8" i="1"/>
  <c r="AH2" i="7"/>
  <c r="AD31" i="1"/>
  <c r="AD30" i="1"/>
  <c r="Q3" i="12" l="1"/>
  <c r="AD3" i="1" l="1"/>
  <c r="O23" i="1" l="1"/>
  <c r="P23" i="1"/>
  <c r="Q23" i="1"/>
  <c r="R23" i="1"/>
  <c r="J23" i="1"/>
  <c r="K23" i="1"/>
  <c r="L23" i="1"/>
  <c r="M23" i="1"/>
  <c r="F23" i="1"/>
  <c r="G23" i="1"/>
  <c r="H23" i="1"/>
  <c r="I23" i="1"/>
  <c r="D23" i="1"/>
  <c r="E23" i="1"/>
  <c r="C23" i="1"/>
  <c r="B17" i="1"/>
  <c r="B26" i="1" s="1"/>
  <c r="B23" i="1" l="1"/>
  <c r="N23" i="1"/>
  <c r="Q27" i="1"/>
  <c r="R27" i="1"/>
  <c r="Q26" i="1"/>
  <c r="R26" i="1"/>
  <c r="L27" i="1"/>
  <c r="M27" i="1"/>
  <c r="P27" i="1"/>
  <c r="L26" i="1"/>
  <c r="M26" i="1"/>
  <c r="P26" i="1"/>
  <c r="I27" i="1"/>
  <c r="K27" i="1"/>
  <c r="I26" i="1"/>
  <c r="K26" i="1"/>
  <c r="F27" i="1"/>
  <c r="G27" i="1"/>
  <c r="H27" i="1"/>
  <c r="F26" i="1"/>
  <c r="G26" i="1"/>
  <c r="H26" i="1"/>
  <c r="C27" i="1"/>
  <c r="D27" i="1"/>
  <c r="E27" i="1"/>
  <c r="Q10" i="1" l="1"/>
  <c r="R10" i="1"/>
  <c r="M10" i="1"/>
  <c r="O10" i="1"/>
  <c r="P10" i="1"/>
  <c r="L10" i="1"/>
  <c r="K10" i="1"/>
  <c r="D10" i="1"/>
  <c r="E10" i="1"/>
  <c r="F10" i="1"/>
  <c r="G10" i="1"/>
  <c r="H10" i="1"/>
  <c r="I10" i="1"/>
  <c r="C10" i="1"/>
  <c r="J10" i="1"/>
  <c r="N10" i="1" l="1"/>
  <c r="F25" i="1"/>
  <c r="G25" i="1"/>
  <c r="H25" i="1"/>
  <c r="I25" i="1"/>
  <c r="K25" i="1" l="1"/>
  <c r="L25" i="1"/>
  <c r="M25" i="1"/>
  <c r="P25" i="1"/>
  <c r="Q25" i="1"/>
  <c r="R25" i="1"/>
  <c r="S3" i="1"/>
  <c r="T3" i="1"/>
  <c r="U3" i="1"/>
  <c r="V3" i="1"/>
  <c r="W3" i="1"/>
  <c r="X3" i="1"/>
  <c r="Y3" i="1"/>
  <c r="Z3" i="1"/>
  <c r="AA3" i="1"/>
  <c r="AB3" i="1"/>
  <c r="AC3" i="1"/>
  <c r="N3" i="12"/>
  <c r="O3" i="12"/>
  <c r="P3" i="12"/>
  <c r="A3" i="12" l="1"/>
  <c r="F8" i="1"/>
  <c r="G8" i="1"/>
  <c r="H8" i="1"/>
  <c r="E8" i="1"/>
  <c r="C8" i="1"/>
  <c r="A26" i="12"/>
  <c r="P13" i="1"/>
  <c r="Q13" i="1"/>
  <c r="R13" i="1"/>
  <c r="J13" i="1"/>
  <c r="K13" i="1"/>
  <c r="L13" i="1"/>
  <c r="M13" i="1"/>
  <c r="F13" i="1"/>
  <c r="G13" i="1"/>
  <c r="H13" i="1"/>
  <c r="I13" i="1"/>
  <c r="D13" i="1"/>
  <c r="E13" i="1"/>
  <c r="C13" i="1"/>
  <c r="C30" i="1"/>
  <c r="B31" i="1"/>
  <c r="C31" i="1"/>
  <c r="N13" i="1" l="1"/>
  <c r="C3" i="1"/>
  <c r="AA31" i="1"/>
  <c r="AB31" i="1"/>
  <c r="AC31" i="1"/>
  <c r="X31" i="1"/>
  <c r="Y31" i="1"/>
  <c r="Z31" i="1"/>
  <c r="S31" i="1"/>
  <c r="T31" i="1"/>
  <c r="U31" i="1"/>
  <c r="V31" i="1"/>
  <c r="P31" i="1"/>
  <c r="Q31" i="1"/>
  <c r="R31" i="1"/>
  <c r="K31" i="1"/>
  <c r="L31" i="1"/>
  <c r="M31" i="1"/>
  <c r="F31" i="1"/>
  <c r="G31" i="1"/>
  <c r="H31" i="1"/>
  <c r="I31" i="1"/>
  <c r="D31" i="1"/>
  <c r="E31" i="1"/>
  <c r="K30" i="1" l="1"/>
  <c r="L30" i="1"/>
  <c r="M30" i="1"/>
  <c r="O30" i="1"/>
  <c r="P30" i="1"/>
  <c r="Q30" i="1"/>
  <c r="R30" i="1"/>
  <c r="S30" i="1"/>
  <c r="T30" i="1"/>
  <c r="U30" i="1"/>
  <c r="V30" i="1"/>
  <c r="Y30" i="1"/>
  <c r="Z30" i="1"/>
  <c r="AA30" i="1"/>
  <c r="AB30" i="1"/>
  <c r="AC30" i="1"/>
  <c r="Q3" i="1" l="1"/>
  <c r="R3" i="1"/>
  <c r="G3" i="1"/>
  <c r="H3" i="1"/>
  <c r="I3" i="1"/>
  <c r="L3" i="1"/>
  <c r="M3" i="1"/>
  <c r="E3" i="1"/>
  <c r="F3" i="1"/>
  <c r="D3" i="1"/>
  <c r="P47" i="12" l="1"/>
  <c r="H47" i="12"/>
  <c r="I47" i="12"/>
  <c r="J47" i="12"/>
  <c r="K47" i="12"/>
  <c r="M47" i="12"/>
  <c r="N47" i="12"/>
  <c r="O47" i="12"/>
  <c r="B47" i="12"/>
  <c r="C47" i="12"/>
  <c r="D47" i="12"/>
  <c r="E47" i="12"/>
  <c r="D42" i="1"/>
  <c r="E42" i="1"/>
  <c r="F42" i="1"/>
  <c r="G42" i="1"/>
  <c r="H42" i="1"/>
  <c r="I42" i="1"/>
  <c r="J42" i="1"/>
  <c r="K42" i="1"/>
  <c r="L42" i="1"/>
  <c r="M42" i="1"/>
  <c r="O46" i="12"/>
  <c r="P46" i="12"/>
  <c r="U40" i="1"/>
  <c r="J46" i="12" s="1"/>
  <c r="V40" i="1"/>
  <c r="K46" i="12" s="1"/>
  <c r="M46" i="12"/>
  <c r="N46" i="12"/>
  <c r="R40" i="1"/>
  <c r="E46" i="12" s="1"/>
  <c r="S40" i="1"/>
  <c r="H46" i="12" s="1"/>
  <c r="T40" i="1"/>
  <c r="I46" i="12" s="1"/>
  <c r="O40" i="1"/>
  <c r="B46" i="12" s="1"/>
  <c r="P40" i="1"/>
  <c r="C46" i="12" s="1"/>
  <c r="Q40" i="1"/>
  <c r="D46" i="12" s="1"/>
  <c r="K40" i="1"/>
  <c r="L40" i="1"/>
  <c r="M40" i="1"/>
  <c r="G40" i="1"/>
  <c r="H40" i="1"/>
  <c r="I40" i="1"/>
  <c r="J40" i="1"/>
  <c r="D40" i="1"/>
  <c r="E40" i="1"/>
  <c r="F40" i="1"/>
  <c r="P38" i="1"/>
  <c r="C45" i="12" s="1"/>
  <c r="Q38" i="1"/>
  <c r="D45" i="12" s="1"/>
  <c r="R38" i="1"/>
  <c r="E45" i="12" s="1"/>
  <c r="S38" i="1"/>
  <c r="H45" i="12" s="1"/>
  <c r="T38" i="1"/>
  <c r="I45" i="12" s="1"/>
  <c r="U38" i="1"/>
  <c r="J45" i="12" s="1"/>
  <c r="V38" i="1"/>
  <c r="K45" i="12" s="1"/>
  <c r="M45" i="12"/>
  <c r="N45" i="12"/>
  <c r="O45" i="12"/>
  <c r="P45" i="12"/>
  <c r="D38" i="1"/>
  <c r="E38" i="1"/>
  <c r="F38" i="1"/>
  <c r="G38" i="1"/>
  <c r="H38" i="1"/>
  <c r="I38" i="1"/>
  <c r="J38" i="1"/>
  <c r="K38" i="1"/>
  <c r="L38" i="1"/>
  <c r="M38" i="1"/>
  <c r="O38" i="1"/>
  <c r="B45" i="12" s="1"/>
  <c r="C42" i="1"/>
  <c r="C40" i="1"/>
  <c r="C38" i="1"/>
  <c r="N40" i="1" l="1"/>
  <c r="N42" i="1"/>
  <c r="N38" i="1"/>
  <c r="AA3" i="7"/>
  <c r="AB3" i="7"/>
  <c r="AD3" i="7"/>
  <c r="D3" i="7"/>
  <c r="E3" i="7"/>
  <c r="F3" i="7"/>
  <c r="G3" i="7"/>
  <c r="H3" i="7"/>
  <c r="I3" i="7"/>
  <c r="J3" i="7"/>
  <c r="K3" i="7"/>
  <c r="L3" i="7"/>
  <c r="M3" i="7"/>
  <c r="O3" i="7"/>
  <c r="P3" i="7"/>
  <c r="Q3" i="7"/>
  <c r="R3" i="7"/>
  <c r="T3" i="7"/>
  <c r="U3" i="7"/>
  <c r="V3" i="7"/>
  <c r="W3" i="7"/>
  <c r="Y3" i="7"/>
  <c r="AC3" i="7" s="1"/>
  <c r="Z3" i="7"/>
  <c r="C3" i="7"/>
  <c r="X3" i="7" l="1"/>
  <c r="S3" i="7"/>
  <c r="O19" i="1"/>
  <c r="P19" i="1"/>
  <c r="Q19" i="1"/>
  <c r="R19" i="1"/>
  <c r="F19" i="1"/>
  <c r="G19" i="1"/>
  <c r="H19" i="1"/>
  <c r="I19" i="1"/>
  <c r="J19" i="1"/>
  <c r="K19" i="1"/>
  <c r="L19" i="1"/>
  <c r="M19" i="1"/>
  <c r="N19" i="1" l="1"/>
  <c r="D30" i="1"/>
  <c r="E30" i="1"/>
  <c r="F30" i="1"/>
  <c r="G30" i="1"/>
  <c r="H30" i="1"/>
  <c r="I30" i="1"/>
  <c r="J30" i="1"/>
  <c r="N30" i="1" s="1"/>
  <c r="B27" i="1" l="1"/>
  <c r="B25" i="1"/>
  <c r="C26" i="1"/>
  <c r="D26" i="1"/>
  <c r="E26" i="1"/>
  <c r="C25" i="1"/>
  <c r="D19" i="1"/>
  <c r="D25" i="1"/>
  <c r="E19" i="1"/>
  <c r="E25" i="1"/>
  <c r="C19" i="1"/>
  <c r="O31" i="1" l="1"/>
  <c r="O26" i="1"/>
  <c r="O25" i="1"/>
  <c r="P3" i="1"/>
  <c r="O27" i="1"/>
  <c r="J27" i="1"/>
  <c r="N27" i="1" s="1"/>
  <c r="J3" i="1"/>
  <c r="J25" i="1"/>
  <c r="N25" i="1" s="1"/>
  <c r="K3" i="1"/>
  <c r="J31" i="1"/>
  <c r="N31" i="1" s="1"/>
  <c r="J26" i="1"/>
  <c r="N26" i="1" s="1"/>
  <c r="N3" i="1" l="1"/>
  <c r="X30" i="1"/>
  <c r="W30" i="1"/>
</calcChain>
</file>

<file path=xl/comments1.xml><?xml version="1.0" encoding="utf-8"?>
<comments xmlns="http://schemas.openxmlformats.org/spreadsheetml/2006/main">
  <authors>
    <author>User</author>
  </authors>
  <commentList>
    <comment ref="A33"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List>
</comments>
</file>

<file path=xl/comments2.xml><?xml version="1.0" encoding="utf-8"?>
<comments xmlns="http://schemas.openxmlformats.org/spreadsheetml/2006/main">
  <authors>
    <author>User</author>
  </authors>
  <commentList>
    <comment ref="A5"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Η παράθεση αυτή παραπέμπει στην καμπύλη beveridge.</t>
        </r>
      </text>
    </comment>
  </commentList>
</comments>
</file>

<file path=xl/comments3.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Τα αποτελέσματα στηρίζονται στην ΕΕΔ που διενεργεί κάθε τριμηνο η Στατιστική Υπηρεσία.</t>
        </r>
      </text>
    </comment>
  </commentList>
</comments>
</file>

<file path=xl/comments4.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Calibri"/>
            <family val="2"/>
            <charset val="161"/>
          </rPr>
          <t>:Το αδρανές εργατικό δυναμικό αποτελεί τη διαφορά του πληθυσμού 15+ με το εργατικό δυναμικό.</t>
        </r>
        <r>
          <rPr>
            <sz val="9"/>
            <color rgb="FF000000"/>
            <rFont val="Tahoma"/>
            <family val="2"/>
            <charset val="161"/>
          </rPr>
          <t xml:space="preserve">
</t>
        </r>
      </text>
    </comment>
    <comment ref="A3" authorId="0">
      <text>
        <r>
          <rPr>
            <b/>
            <sz val="9"/>
            <color rgb="FF000000"/>
            <rFont val="Tahoma"/>
            <family val="2"/>
            <charset val="161"/>
          </rPr>
          <t>User</t>
        </r>
        <r>
          <rPr>
            <sz val="9"/>
            <color rgb="FF000000"/>
            <rFont val="Calibri"/>
            <family val="2"/>
            <charset val="161"/>
          </rPr>
          <t>:Το αδρανές εργατικό δυναμικό αποτελεί τη διαφορά του πληθυσμού 15+ με το εργατικό δυναμικό.</t>
        </r>
        <r>
          <rPr>
            <sz val="9"/>
            <color rgb="FF000000"/>
            <rFont val="Tahoma"/>
            <family val="2"/>
            <charset val="161"/>
          </rPr>
          <t xml:space="preserve">
</t>
        </r>
      </text>
    </comment>
  </commentList>
</comments>
</file>

<file path=xl/sharedStrings.xml><?xml version="1.0" encoding="utf-8"?>
<sst xmlns="http://schemas.openxmlformats.org/spreadsheetml/2006/main" count="521" uniqueCount="304">
  <si>
    <t>A. ΠΡΟΣΦΟΡΑ ΕΡΓΑΣΙΑΣ</t>
  </si>
  <si>
    <t>Κύπριοι</t>
  </si>
  <si>
    <t>Κοινοτικοί</t>
  </si>
  <si>
    <t>Τρίτες Χώρες</t>
  </si>
  <si>
    <t>7.4, 1.29</t>
  </si>
  <si>
    <t>6.4, 1.51</t>
  </si>
  <si>
    <t>5.8, 1.32</t>
  </si>
  <si>
    <t>5.5, 0.79</t>
  </si>
  <si>
    <t>7.5, 1.15</t>
  </si>
  <si>
    <t>7.2, 1.08</t>
  </si>
  <si>
    <t>7.8, 0.67</t>
  </si>
  <si>
    <t>8.9, 0.32</t>
  </si>
  <si>
    <t>Δ. ΑΝΕΡΓΙΑ (ΕΕΔ)</t>
  </si>
  <si>
    <t>Αριθμός ανέργων</t>
  </si>
  <si>
    <t xml:space="preserve">Ανεργία κατά εθνικότητα </t>
  </si>
  <si>
    <t>Ανεργία κατά διάρκεια</t>
  </si>
  <si>
    <t>2015-2021</t>
  </si>
  <si>
    <t>2014-2020</t>
  </si>
  <si>
    <t xml:space="preserve">               Περιεχόμενα:</t>
  </si>
  <si>
    <t>Αγορά Εργασίας</t>
  </si>
  <si>
    <t>A. Προσφορά Εργασίας</t>
  </si>
  <si>
    <t>B. Ζήτηση Εργασίας</t>
  </si>
  <si>
    <t>ΣΤ. Ενεργά Σχέδια Απασχόλησης</t>
  </si>
  <si>
    <t>Ποσοστό κενών θέσεων</t>
  </si>
  <si>
    <t>Υπό Απασχόληση, 000s (Cystat)</t>
  </si>
  <si>
    <t>Γ. Ανεργία (ΕΕΔ)</t>
  </si>
  <si>
    <t>Δ. Αδρανές εργατικό δυναμικό (15+), ΕΕΔ</t>
  </si>
  <si>
    <t>Aπασχόληση δημόσιος τομέας (ΤΔΔΠ)</t>
  </si>
  <si>
    <t>Ποσοστό ανεργίας, % (15-24)</t>
  </si>
  <si>
    <t xml:space="preserve">Εργατικό Δυναμικό </t>
  </si>
  <si>
    <t xml:space="preserve">Ποσοστό απασχόλησης </t>
  </si>
  <si>
    <t xml:space="preserve">Aπασχόληση κατά εθνικότητα </t>
  </si>
  <si>
    <t xml:space="preserve">% μεταβολής </t>
  </si>
  <si>
    <t>Αριθμός κενών θέσεων</t>
  </si>
  <si>
    <t>11.1-0.78</t>
  </si>
  <si>
    <t>11.3-0.92</t>
  </si>
  <si>
    <t>12.1-0.42</t>
  </si>
  <si>
    <t>12.7-0.44</t>
  </si>
  <si>
    <t>15.8-0.2</t>
  </si>
  <si>
    <t>15.4-0.83</t>
  </si>
  <si>
    <t>16.2-0.40</t>
  </si>
  <si>
    <t>16-0.20</t>
  </si>
  <si>
    <t>16.9-1.06</t>
  </si>
  <si>
    <t>15.4-1.2</t>
  </si>
  <si>
    <t>16-0.35</t>
  </si>
  <si>
    <t>16-0.34</t>
  </si>
  <si>
    <t>17.6-1.05</t>
  </si>
  <si>
    <t>14.6-0.75</t>
  </si>
  <si>
    <t>14.7-0.78</t>
  </si>
  <si>
    <t>12.7-0.89</t>
  </si>
  <si>
    <t>14.1-0.99</t>
  </si>
  <si>
    <t>12.1-0.99</t>
  </si>
  <si>
    <t>6-12 μήνες</t>
  </si>
  <si>
    <t>Τρίτες χώρες</t>
  </si>
  <si>
    <t>&lt; 6 μήνες</t>
  </si>
  <si>
    <t xml:space="preserve"> &gt;12 μήνες </t>
  </si>
  <si>
    <t xml:space="preserve"> &gt;12 μήνες/εργατικό δυναμικό </t>
  </si>
  <si>
    <t>% μεταβολής</t>
  </si>
  <si>
    <t>Υπό Απασχόληση  % μεταβολής</t>
  </si>
  <si>
    <t>Ε. Αδρανές εργατικό δυναμικό (15+)</t>
  </si>
  <si>
    <t>Αδρανές εργατικό δυναμικό (15+) %</t>
  </si>
  <si>
    <t>2012 q2</t>
  </si>
  <si>
    <t>2012 q3</t>
  </si>
  <si>
    <t>2013 q1</t>
  </si>
  <si>
    <t>2013 q2</t>
  </si>
  <si>
    <t>2012 q4</t>
  </si>
  <si>
    <t>2013 q3</t>
  </si>
  <si>
    <t>2013 q4</t>
  </si>
  <si>
    <t>2014 q1</t>
  </si>
  <si>
    <t>2014 q2</t>
  </si>
  <si>
    <t>2014 q3</t>
  </si>
  <si>
    <t>2014 q4</t>
  </si>
  <si>
    <t>2015 q1</t>
  </si>
  <si>
    <t>2015 q2</t>
  </si>
  <si>
    <t>2015 q3</t>
  </si>
  <si>
    <t>2015 q4</t>
  </si>
  <si>
    <t>2016 q1</t>
  </si>
  <si>
    <t>2016 q2</t>
  </si>
  <si>
    <t>2016 q3</t>
  </si>
  <si>
    <t>Ρυθμός μεταβολής (qi/qi-1)</t>
  </si>
  <si>
    <t>Υπό Απασχόληση/εργατικό δυναμικό</t>
  </si>
  <si>
    <t>2010 q1</t>
  </si>
  <si>
    <t>2010 q2</t>
  </si>
  <si>
    <t>2010 q3</t>
  </si>
  <si>
    <t>2010 q4</t>
  </si>
  <si>
    <t>2011 q1</t>
  </si>
  <si>
    <t>2011 q2</t>
  </si>
  <si>
    <t>2011 q3</t>
  </si>
  <si>
    <t>2011 q4</t>
  </si>
  <si>
    <t>2012  q1</t>
  </si>
  <si>
    <t>Ευέλικτες μορφές απασχόληχης/εργατικό δυναμικό</t>
  </si>
  <si>
    <t>2016 q4</t>
  </si>
  <si>
    <t xml:space="preserve">Aπασχόληση (ώρες εργασίας ΕΔ Στατ. Υπηρ.) </t>
  </si>
  <si>
    <t>Προσωρινή απασχόληση, 000s (LFS)</t>
  </si>
  <si>
    <t>προσωρινή απασχόληση, 000s Γυναίκες</t>
  </si>
  <si>
    <t>προσωρινή απασχόληση, 000s  Άνδρες</t>
  </si>
  <si>
    <t>Mερική απασχόληση, 000s (LFS)</t>
  </si>
  <si>
    <t>μερική απασχόληση,000s Γυναίκες</t>
  </si>
  <si>
    <t>μερική απασχόληση,000s Άνδρες</t>
  </si>
  <si>
    <t>Σύνολο ευέλικτες μορφές απασχόλησης</t>
  </si>
  <si>
    <t>Απασχόληση, ΕΔ (άτομα, Στατιστική Υπηρεσία)</t>
  </si>
  <si>
    <t>Aπασχόληση δημόσιος τομέας (ΤΔΔΠ)/Απασχόληση ΕΔ</t>
  </si>
  <si>
    <t>% ανεργίας - % κενών θέσεων</t>
  </si>
  <si>
    <t>προσωρινή απασχόληση/εργατικό δυναμικό</t>
  </si>
  <si>
    <t>μερική απασχόληση/εργατικό δυναμικό</t>
  </si>
  <si>
    <t>13.0-1.5</t>
  </si>
  <si>
    <t xml:space="preserve">θέσεις εργασίας  (+,-) </t>
  </si>
  <si>
    <t>12.9-0.6</t>
  </si>
  <si>
    <t>2017 q1</t>
  </si>
  <si>
    <t>2016-2017</t>
  </si>
  <si>
    <t>No.</t>
  </si>
  <si>
    <t>Implementing Body</t>
  </si>
  <si>
    <t>Program</t>
  </si>
  <si>
    <t>Target Group</t>
  </si>
  <si>
    <t>Duration of the program</t>
  </si>
  <si>
    <t>Total Budget</t>
  </si>
  <si>
    <t>Budget 2015</t>
  </si>
  <si>
    <t>Budget 2016</t>
  </si>
  <si>
    <t>Budget 2017</t>
  </si>
  <si>
    <t>Employment/ Training Duration in months</t>
  </si>
  <si>
    <t>Total Expected Employment</t>
  </si>
  <si>
    <t>Call Dates</t>
  </si>
  <si>
    <t>Applicants for each call</t>
  </si>
  <si>
    <t>Successful applications for each call</t>
  </si>
  <si>
    <t>Comment</t>
  </si>
  <si>
    <t>Budget source</t>
  </si>
  <si>
    <t xml:space="preserve">Employment of people who belong to vulnerable groups </t>
  </si>
  <si>
    <t>GMI receipients with quota of 25% for the young</t>
  </si>
  <si>
    <t>2015-2022</t>
  </si>
  <si>
    <t>no call yet</t>
  </si>
  <si>
    <t>ESF 2014-2020, National Contribution</t>
  </si>
  <si>
    <t>All</t>
  </si>
  <si>
    <t>2015-2017</t>
  </si>
  <si>
    <t>unemployed</t>
  </si>
  <si>
    <t xml:space="preserve">50-500 hours </t>
  </si>
  <si>
    <t>National funds</t>
  </si>
  <si>
    <t>On the job training for tertiary graduates (6month +2)</t>
  </si>
  <si>
    <t>Youth (&lt;30)</t>
  </si>
  <si>
    <t>Long-term</t>
  </si>
  <si>
    <t>Multi-company training programme for Long-Term unemployed</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</si>
  <si>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</si>
  <si>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</si>
  <si>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</si>
  <si>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</si>
  <si>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ESF Youth Guarantee, National Funds </t>
  </si>
  <si>
    <t>Job Placement for the young unemployed tertiary education graduates for the acquisition of work experience</t>
  </si>
  <si>
    <t>17/3/14-14/4/14
 25/5/15-31/7/15</t>
  </si>
  <si>
    <t>ESF, National Funds.</t>
  </si>
  <si>
    <t>Incentives for the employment of the unemployed in the retail sector</t>
  </si>
  <si>
    <t>2015-2016</t>
  </si>
  <si>
    <t>Final amount according to the contracts signed 600.000.Part-time jobs</t>
  </si>
  <si>
    <t xml:space="preserve">ESF, National Funds </t>
  </si>
  <si>
    <t>Subsidized employment for long-term unemployed</t>
  </si>
  <si>
    <t>Long-term unemployed(+6 m)</t>
  </si>
  <si>
    <t>727                          449</t>
  </si>
  <si>
    <t>unemployed&lt;25</t>
  </si>
  <si>
    <t>Employment of unemployed to offer in house care services to people with disabilities</t>
  </si>
  <si>
    <t>2016-2018</t>
  </si>
  <si>
    <t>No call yet</t>
  </si>
  <si>
    <t>Incentives for the employment of people with disabilities</t>
  </si>
  <si>
    <t>Unemployed people with disabilities</t>
  </si>
  <si>
    <t>17.10.2016</t>
  </si>
  <si>
    <t>Flexible forms of employment</t>
  </si>
  <si>
    <t>Subsidized employment for people over the age of 50</t>
  </si>
  <si>
    <t>unemployed &gt;50</t>
  </si>
  <si>
    <t>Subsidized employment for people with chronic diseases</t>
  </si>
  <si>
    <t xml:space="preserve">unemployed people with chronic diseases </t>
  </si>
  <si>
    <t xml:space="preserve">Three months - on the job - training with zero cost to employers followed by employment for at least 12 months. </t>
  </si>
  <si>
    <t>ESF, National Funds</t>
  </si>
  <si>
    <t>unemployed 25 - 29 years old</t>
  </si>
  <si>
    <t>Total</t>
  </si>
  <si>
    <t>2017Q1</t>
  </si>
  <si>
    <t>2017Q2</t>
  </si>
  <si>
    <t>2017Q3</t>
  </si>
  <si>
    <t>2017Q4</t>
  </si>
  <si>
    <t>2017 q2</t>
  </si>
  <si>
    <t>2017 q3</t>
  </si>
  <si>
    <t>2017q4</t>
  </si>
  <si>
    <t>12.6-1.2</t>
  </si>
  <si>
    <t>Ποσοστό ανεργίας</t>
  </si>
  <si>
    <t>2017q1</t>
  </si>
  <si>
    <t>Διάγραμμα 1.1 Τριμηνιαίο ποσοστό Απασχόλησης ΕΔ</t>
  </si>
  <si>
    <t>Διάγραμμα 1.2 Τριμηνιαίος ρυθμός μεταβολής  ώρες εργασίας ΕΔ</t>
  </si>
  <si>
    <t>Διάγραμμα 2.2: Τριμηνιαίο % μακροπρόθεσμης ανεργίας/εργατικό δυναμικό</t>
  </si>
  <si>
    <t>Διάγραμμα 2.1: Τριμηνιαίο % ανεργίας και % κενών θέσεων</t>
  </si>
  <si>
    <t>2017 q4</t>
  </si>
  <si>
    <t>List of ALMPs with budget, target group, number of beneficiaries, and available outcome statistics</t>
  </si>
  <si>
    <t>Programs involving work experience/ employment</t>
  </si>
  <si>
    <t>HRDA</t>
  </si>
  <si>
    <t xml:space="preserve">Training programmes for the unemployed </t>
  </si>
  <si>
    <t>67 participants successfully completed the training programmes in 2016</t>
  </si>
  <si>
    <t>Training programmes for the unemployed: Training programmes for unemployed GMI recipients in the hotel and catering sector</t>
  </si>
  <si>
    <t xml:space="preserve">Unemployed GMI Recipients </t>
  </si>
  <si>
    <t>50-125 hours</t>
  </si>
  <si>
    <t xml:space="preserve">Human Resource Development Authority (HRDA) </t>
  </si>
  <si>
    <t>Unemployed</t>
  </si>
  <si>
    <t>2017-2018</t>
  </si>
  <si>
    <t xml:space="preserve">75 hours </t>
  </si>
  <si>
    <t xml:space="preserve">Total budget refers to the budget for 2015-2017. Total expected employment refers to the number of participants for 2015-2017. </t>
  </si>
  <si>
    <t>Training of the long term unemployed in enterprises/organisations  (4month +2)</t>
  </si>
  <si>
    <t>Total budget refers to the budget for 2015-2017. Total expected employment refers to the number of participants for 2015-2017.</t>
  </si>
  <si>
    <t xml:space="preserve">Long-term unemployed, GMI recipients  </t>
  </si>
  <si>
    <t>HRDA &amp; DL</t>
  </si>
  <si>
    <t>GMI recipients</t>
  </si>
  <si>
    <t>3 months training + 12 employment</t>
  </si>
  <si>
    <t>Job Placement of GMI Recipients for the Acquisition of Work Experience in the Public and Broader Public Sector</t>
  </si>
  <si>
    <t xml:space="preserve">GMI recipients </t>
  </si>
  <si>
    <t>10/4/17 – 21/4/2017</t>
  </si>
  <si>
    <t>42 applications from the public sector for tertiary education graduates offering 905 job positions and 40 applications for non-tertiary education graduates offering 902 job positions.</t>
  </si>
  <si>
    <t>Department of Labour (DL)</t>
  </si>
  <si>
    <t>DL</t>
  </si>
  <si>
    <t>Subsidization of Private Employment Agencies  for job placements</t>
  </si>
  <si>
    <t>Ποσοστό ανεργίας, % (Ευρ. Στατ. Υπηρεσία) ΕΔ</t>
  </si>
  <si>
    <t>2017q2</t>
  </si>
  <si>
    <t>% αλλαγής ανεργία κατά εθνικότητα</t>
  </si>
  <si>
    <t>Ποσοστό ανεργίας (Ευρ Στατσιστική Υπηρεσία)</t>
  </si>
  <si>
    <t>10.6-0.8</t>
  </si>
  <si>
    <t>NRU %</t>
  </si>
  <si>
    <t>Απασχόληση, ΕΔ (άτομα, Στατιστική Υπηρεσία) %</t>
  </si>
  <si>
    <t>Aπασχόληση (ώρες εργασίας ΕΔ Στατ. Υπηρ.) %</t>
  </si>
  <si>
    <t>Aπασχόληση κατά εθνικότητα %</t>
  </si>
  <si>
    <t xml:space="preserve"> &gt;12 μήνες/εργατικό δυναμικό %</t>
  </si>
  <si>
    <t>10.5-1.4</t>
  </si>
  <si>
    <t>2018Q1</t>
  </si>
  <si>
    <t>10.1-1.0</t>
  </si>
  <si>
    <t>2018q1</t>
  </si>
  <si>
    <t>2018q2</t>
  </si>
  <si>
    <t>2018q3</t>
  </si>
  <si>
    <t>2018q4</t>
  </si>
  <si>
    <t>2018 q1</t>
  </si>
  <si>
    <t>9.4-1.2</t>
  </si>
  <si>
    <t>2018Q2</t>
  </si>
  <si>
    <t>2018 q2</t>
  </si>
  <si>
    <t xml:space="preserve">Κοινοτικοί </t>
  </si>
  <si>
    <t>% κενών θέσεων</t>
  </si>
  <si>
    <t>% ανεργίας</t>
  </si>
  <si>
    <t>2014q1</t>
  </si>
  <si>
    <t>2014q2</t>
  </si>
  <si>
    <t>2014q3</t>
  </si>
  <si>
    <t>2014q4</t>
  </si>
  <si>
    <t>2015q1</t>
  </si>
  <si>
    <t>2015q2</t>
  </si>
  <si>
    <t>2015q3</t>
  </si>
  <si>
    <t>2015q4</t>
  </si>
  <si>
    <t>2017q3</t>
  </si>
  <si>
    <t>NAIRU estimation</t>
  </si>
  <si>
    <t>2018Q3</t>
  </si>
  <si>
    <t>8.1-1.4</t>
  </si>
  <si>
    <t>27/4/2016-18/5/2016</t>
  </si>
  <si>
    <t xml:space="preserve">Training programmes may include a practical training part in an organisation/enterprise for on the job training. During 2016 (July-December) 6 training programmes were implemented for specialisations of the hotel and catering sector. These programmes included an institutional part and a practical part of 4 weeks duration.
 </t>
  </si>
  <si>
    <t>1/7/2016-31/12/2018</t>
  </si>
  <si>
    <t xml:space="preserve">Company does not pay; participants receive a training subsidy; no obligation to keep them, as they are not employed. The latest call to enterprises and the unemployed took place in 2015. Implementation of the job placement programmes has been completed. </t>
  </si>
  <si>
    <t>Company does not pay; participants receive a training subsidy; no obligation to keep them, as they are not employed. The latest call to enterprises and the unemployed took place in 2015. Implementation of the job placement programmes has been completed.</t>
  </si>
  <si>
    <t xml:space="preserve">GMI recipients are placed in the public and broader public sector for 6 months while they receive their GMI benefit. </t>
  </si>
  <si>
    <t xml:space="preserve">20.5.2015 - 19.6.2015  (2nd call) </t>
  </si>
  <si>
    <t xml:space="preserve">20.7-18.9.2015             (3rd call)                                2.11 - 31.12.2015 (4th call) </t>
  </si>
  <si>
    <t>611                             398</t>
  </si>
  <si>
    <t>Τhe grant covers 60% of the employee’s salary cost and up to a maximum of €6.000.The grant will be provided for ten (10) months of employment with the employer's obligation to maintain the employment of the employee for another two (2) months without subsidy.</t>
  </si>
  <si>
    <t>Τhe grant covers 50% of the employee’s salary cost and up to a maximum of €5.000 or 60% of the employee’s salary cost and up to a maximum of €6.000 for green and blue jobs. The grant will be provided for ten (10) months of employment with the employer's obligation to maintain the employment of the employee for another two (2) months without subsidy.</t>
  </si>
  <si>
    <t xml:space="preserve"> (ΕSF Unit)</t>
  </si>
  <si>
    <t>Long term unemployed (12+ months)</t>
  </si>
  <si>
    <t>2016-2020</t>
  </si>
  <si>
    <t>Τhe grant covers  70% of the employee’s salary cost and up to a maximum of €8.400.The grant will be provided for ten (10) months of employment with the employer's obligation to maintain the employment of the employee for two (2) additional months without subsidy</t>
  </si>
  <si>
    <t>Τhe grant covers  75% of the employee’s salary cost and up to a maximum of €10.000.The grant will be provided for twelve (12) months of employment.</t>
  </si>
  <si>
    <t xml:space="preserve">Incentives for the employment of  unemployed young people of age 25 - 29 </t>
  </si>
  <si>
    <t xml:space="preserve"> Τhe grant covers 70% of the employee’s salary cost and up to a maximum of €8.400. The grant will be provided for ten (10) months of employment with the employer's obligation to maintain the employment of the employee for another two (2) additional months without subsidy</t>
  </si>
  <si>
    <t>updated : 14 Feb. 2018</t>
  </si>
  <si>
    <t>16/11/2016-24/3/2017</t>
  </si>
  <si>
    <t>756 (out of which only 465 met the criteria)</t>
  </si>
  <si>
    <t>121 participants successfully completed the training programmes in 2017</t>
  </si>
  <si>
    <t>The budget is included in the training programmes for the unemployed. During February-August 2017, 9 training programmes in the hotel and catering sector for GMI recipients were successfully completed. Programmes include institutional part of 75 hours and practical of 4 weeks in enterprises. In 2018, 20 more training programmes are planned.</t>
  </si>
  <si>
    <r>
      <t>Training programmes for the unemployed</t>
    </r>
    <r>
      <rPr>
        <sz val="10"/>
        <rFont val="Calibri"/>
        <family val="2"/>
        <charset val="161"/>
      </rPr>
      <t>:</t>
    </r>
    <r>
      <rPr>
        <sz val="10"/>
        <rFont val="Calibri"/>
        <family val="2"/>
      </rPr>
      <t xml:space="preserve"> </t>
    </r>
    <r>
      <rPr>
        <sz val="10"/>
        <rFont val="Calibri"/>
        <family val="2"/>
      </rPr>
      <t xml:space="preserve">Training of unemployed people to offer care services for GMI recipients and for persons with paraplegia and quadriplegia  </t>
    </r>
  </si>
  <si>
    <t>1st Call: 15/11/2016-28/2/2017.                    2nd Call: 24/7/2017-5/10/2017.                       3rd Call: 12/1/2018-8/3/2018.</t>
  </si>
  <si>
    <t>1st Call: 96                2nd Call: 75</t>
  </si>
  <si>
    <t>1st Call: 51 participants successfully completed the training programmes in 2017.                                 2nd Call: 69 successful applications and 48 participants are currently participating.</t>
  </si>
  <si>
    <r>
      <t xml:space="preserve">This budget </t>
    </r>
    <r>
      <rPr>
        <sz val="10"/>
        <rFont val="Calibri"/>
        <family val="2"/>
      </rPr>
      <t xml:space="preserve"> is included in the training programmes for the unemployed. Programmes include institutional part of 75 hours and practical of 25 hours (one week) in enterprises or house care services. Following the 1st call, during June-August 2017, 3 training programmes for the provision of care services for persons with paraplegia and quadriplegia were successfully completed. Following the 2nd call, the institutional part of three programmes for the provision of care services for persons with paraplegia and quadriplegia was completed during the period November 2017-January 2018. On 12 January 2018 a 3rd call was published regarding the provision of care services for GMI recipients.</t>
    </r>
  </si>
  <si>
    <t>416 applications (1/7-31/12/2016: 207, 1/1-31/12/2017:209)</t>
  </si>
  <si>
    <t>283 (2016:105, 2017:178)</t>
  </si>
  <si>
    <r>
      <t xml:space="preserve">Total budget refers to  2015-2017. Total expected employment refers to the expected number of participants for 2015-2017. As from 1/1/2016 the Scheme </t>
    </r>
    <r>
      <rPr>
        <sz val="10"/>
        <rFont val="Calibri"/>
        <family val="2"/>
      </rPr>
      <t>is open to all long-term unemployed and not only to GMI recipients.</t>
    </r>
  </si>
  <si>
    <t xml:space="preserve">2014: 1.138 job placements  2015: 601 job placements. </t>
  </si>
  <si>
    <r>
      <rPr>
        <sz val="10"/>
        <rFont val="Calibri"/>
        <family val="2"/>
        <charset val="161"/>
      </rPr>
      <t>2014</t>
    </r>
    <r>
      <rPr>
        <sz val="10"/>
        <rFont val="Calibri"/>
        <family val="2"/>
        <charset val="161"/>
      </rPr>
      <t>: 3.642 unemployed                         2015: 2.937 unemployed</t>
    </r>
  </si>
  <si>
    <r>
      <t>2014</t>
    </r>
    <r>
      <rPr>
        <sz val="10"/>
        <rFont val="Calibri"/>
        <family val="2"/>
        <charset val="161"/>
      </rPr>
      <t>: 2</t>
    </r>
    <r>
      <rPr>
        <sz val="10"/>
        <rFont val="Calibri"/>
        <family val="2"/>
        <charset val="161"/>
      </rPr>
      <t>.057 job placements          2015:  1.776 job placements.</t>
    </r>
  </si>
  <si>
    <t>15/11/2016-31/3/2017 training. Employment : 3/7/2017-until the full amount has been paid or relevant announcement for the expirations of the scheme applications.                          2nd call: 6/11/2017-28/2/2018</t>
  </si>
  <si>
    <t>63 applications from enterprises for 98 job positions</t>
  </si>
  <si>
    <t>19 GMI recipients started the three-months training, but 3 discontinued and 16 successfully completed the training.</t>
  </si>
  <si>
    <r>
      <t xml:space="preserve">The HRDA scheme (covered by national funds) covers the part of the three months training with a budget of </t>
    </r>
    <r>
      <rPr>
        <sz val="10"/>
        <color indexed="8"/>
        <rFont val="Calibri"/>
        <family val="2"/>
        <charset val="161"/>
      </rPr>
      <t>€</t>
    </r>
    <r>
      <rPr>
        <sz val="10"/>
        <color indexed="8"/>
        <rFont val="Calibri"/>
        <family val="2"/>
        <charset val="161"/>
      </rPr>
      <t>392.000 for 850 GMI recipients.</t>
    </r>
  </si>
  <si>
    <t>1.221 recipients (out of which 844 are tertiary education graduates and 377 non-tertiary education graduates) were informed for their placement. 623 persons started the programme and 586 continue the programme.</t>
  </si>
  <si>
    <t xml:space="preserve">Incentives for the employment of  unemployed young people of age 15 - 24 </t>
  </si>
  <si>
    <t xml:space="preserve">07.11.2016-31.12.2016               (1st call)        24.04.2017 - 31.05.2017                  (2nd call)  7.8.2017until the full amount has been paid or relevant announcement  for the expiration of the scheme applications         (3rd call). </t>
  </si>
  <si>
    <r>
      <t xml:space="preserve">445    (1st call)                           </t>
    </r>
    <r>
      <rPr>
        <sz val="10"/>
        <rFont val="Calibri"/>
        <family val="2"/>
        <charset val="161"/>
      </rPr>
      <t xml:space="preserve">343   (2nd call)                       </t>
    </r>
    <r>
      <rPr>
        <sz val="11"/>
        <rFont val="Calibri"/>
        <family val="2"/>
        <charset val="161"/>
      </rPr>
      <t>657 (3rd call)</t>
    </r>
  </si>
  <si>
    <t>370  (1st call)                                    284   (2nd call)                     50 (3rd call under evaluation)</t>
  </si>
  <si>
    <t>24.10.2016-31.3.2017 (1st call) 6/7/2017-until the full amount has been paid or relevant announcement for the expiration of the scheme applications (2nd call)</t>
  </si>
  <si>
    <r>
      <t xml:space="preserve">40    (1st call)                          </t>
    </r>
    <r>
      <rPr>
        <sz val="11"/>
        <rFont val="Calibri"/>
        <family val="2"/>
        <charset val="161"/>
      </rPr>
      <t>16 (2nd call)</t>
    </r>
  </si>
  <si>
    <r>
      <t>36       (1st call)                     11</t>
    </r>
    <r>
      <rPr>
        <sz val="11"/>
        <rFont val="Calibri"/>
        <family val="2"/>
        <charset val="161"/>
      </rPr>
      <t xml:space="preserve"> (2nd call under evaluation)</t>
    </r>
  </si>
  <si>
    <t>Τhe grant covers 75% of the employee’s salary cost and up to a maximum of €20.000.The grant will be provided for twenty four (24) months of employment. The time frame for this scheme is between 2016 to 2020 with a total budget of €2.000.000 for the employment of 100 persons for two calls. For the first call 40 applications were received.</t>
  </si>
  <si>
    <r>
      <t xml:space="preserve">31.10.2016-30.11.2016                    (1st call) 24.04.2017 - 31.05.2017            </t>
    </r>
    <r>
      <rPr>
        <sz val="10"/>
        <rFont val="Calibri"/>
        <family val="2"/>
        <charset val="161"/>
      </rPr>
      <t xml:space="preserve">(2nd call)                 7.8.2017-13.2.2018         (3rd call). </t>
    </r>
  </si>
  <si>
    <r>
      <t xml:space="preserve">394 (1st call)                           </t>
    </r>
    <r>
      <rPr>
        <sz val="10"/>
        <rFont val="Calibri"/>
        <family val="2"/>
        <charset val="161"/>
      </rPr>
      <t>164   (2nd call)                     596 (3rd call)</t>
    </r>
  </si>
  <si>
    <r>
      <rPr>
        <sz val="11"/>
        <rFont val="Calibri"/>
        <family val="2"/>
        <charset val="161"/>
      </rPr>
      <t>336   (1st call)                  142    (2nd call)                       154  (3rd call )</t>
    </r>
    <r>
      <rPr>
        <sz val="10"/>
        <rFont val="Calibri"/>
        <family val="2"/>
        <charset val="161"/>
      </rPr>
      <t xml:space="preserve">                 </t>
    </r>
  </si>
  <si>
    <r>
      <t xml:space="preserve">24.10.2016-31.3.2017                      (1st call)                 </t>
    </r>
    <r>
      <rPr>
        <sz val="10"/>
        <rFont val="Calibri"/>
        <family val="2"/>
        <charset val="161"/>
      </rPr>
      <t>6/7/2017-13.2.2018 (2nd call)</t>
    </r>
  </si>
  <si>
    <r>
      <t>57     (1st call)                     4</t>
    </r>
    <r>
      <rPr>
        <sz val="11"/>
        <rFont val="Calibri"/>
        <family val="2"/>
        <charset val="161"/>
      </rPr>
      <t>8 (2nd call)</t>
    </r>
  </si>
  <si>
    <r>
      <t>45         (1st call)                  20</t>
    </r>
    <r>
      <rPr>
        <sz val="11"/>
        <rFont val="Calibri"/>
        <family val="2"/>
        <charset val="161"/>
      </rPr>
      <t xml:space="preserve"> (2nd call)</t>
    </r>
  </si>
  <si>
    <r>
      <t xml:space="preserve">24/04/2017 - 31/05/2017              (1st call)                           </t>
    </r>
    <r>
      <rPr>
        <sz val="10"/>
        <rFont val="Calibri"/>
        <family val="2"/>
        <charset val="161"/>
      </rPr>
      <t>6/7/2017-3/10/2017 (2nd call)</t>
    </r>
  </si>
  <si>
    <r>
      <t xml:space="preserve">474      (1st call)                                   </t>
    </r>
    <r>
      <rPr>
        <sz val="10"/>
        <rFont val="Calibri"/>
        <family val="2"/>
        <charset val="161"/>
      </rPr>
      <t>368 (2nd call )</t>
    </r>
  </si>
  <si>
    <t>376       (1st call)                       74 (2nd call under evaluation))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</si>
</sst>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00"/>
    <numFmt numFmtId="167" formatCode="#,##0.0"/>
    <numFmt numFmtId="168" formatCode="0.000000"/>
    <numFmt numFmtId="169" formatCode="[$]d/m/yyyy;@"/>
  </numFmts>
  <fonts count="97">
    <font>
      <sz val="11"/>
      <color rgb="FF000000"/>
      <name val="Calibri"/>
      <family val="2"/>
      <charset val="161"/>
    </font>
    <font>
      <sz val="11"/>
      <color theme="1"/>
      <name val="Calibri"/>
      <family val="2"/>
      <scheme val="minor"/>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sz val="9"/>
      <color rgb="FF000000"/>
      <name val="Calibri"/>
      <family val="2"/>
      <charset val="161"/>
    </font>
    <font>
      <sz val="9"/>
      <color indexed="8"/>
      <name val="»οξτΫςξα"/>
      <charset val="161"/>
    </font>
    <font>
      <sz val="10"/>
      <name val="Arial"/>
      <family val="2"/>
    </font>
    <font>
      <sz val="10"/>
      <name val="MS Sans Serif"/>
      <family val="2"/>
    </font>
    <font>
      <sz val="8"/>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1"/>
      <color rgb="FF000000"/>
      <name val="Georgia"/>
      <family val="1"/>
    </font>
    <font>
      <sz val="10"/>
      <color rgb="FF000000"/>
      <name val="Georgia"/>
      <family val="1"/>
    </font>
    <font>
      <sz val="10"/>
      <name val="Arial"/>
      <family val="2"/>
    </font>
    <font>
      <sz val="10"/>
      <name val="Arial"/>
      <family val="2"/>
      <charset val="161"/>
    </font>
    <font>
      <sz val="11"/>
      <color theme="1"/>
      <name val="Calibri"/>
      <family val="2"/>
      <charset val="161"/>
      <scheme val="minor"/>
    </font>
    <font>
      <b/>
      <sz val="11"/>
      <color rgb="FF000000"/>
      <name val="Georgia"/>
      <family val="1"/>
    </font>
    <font>
      <b/>
      <sz val="14"/>
      <color indexed="9"/>
      <name val="Georgia"/>
      <family val="1"/>
    </font>
    <font>
      <b/>
      <sz val="14"/>
      <name val="Georgia"/>
      <family val="1"/>
    </font>
    <font>
      <sz val="14"/>
      <name val="Georgia"/>
      <family val="1"/>
    </font>
    <font>
      <sz val="14"/>
      <color rgb="FF000000"/>
      <name val="Georgia"/>
      <family val="1"/>
    </font>
    <font>
      <sz val="10"/>
      <name val="Calibri"/>
      <family val="2"/>
    </font>
    <font>
      <b/>
      <sz val="11"/>
      <color theme="0"/>
      <name val="Georgia"/>
      <family val="1"/>
    </font>
    <font>
      <sz val="11"/>
      <color theme="0"/>
      <name val="Georgia"/>
      <family val="1"/>
    </font>
    <font>
      <sz val="11"/>
      <color indexed="8"/>
      <name val="Georgia"/>
      <family val="1"/>
    </font>
    <font>
      <b/>
      <sz val="11"/>
      <color indexed="8"/>
      <name val="Georgia"/>
      <family val="1"/>
    </font>
    <font>
      <sz val="11"/>
      <color theme="3"/>
      <name val="Georgia"/>
      <family val="1"/>
    </font>
    <font>
      <sz val="11"/>
      <name val="Georgia"/>
      <family val="1"/>
    </font>
    <font>
      <b/>
      <sz val="11"/>
      <name val="Georgia"/>
      <family val="1"/>
    </font>
    <font>
      <b/>
      <sz val="11"/>
      <color theme="1"/>
      <name val="Georgia"/>
      <family val="1"/>
    </font>
    <font>
      <sz val="11"/>
      <color theme="4"/>
      <name val="Georgia"/>
      <family val="1"/>
    </font>
    <font>
      <sz val="11"/>
      <color theme="1"/>
      <name val="Georgia"/>
      <family val="1"/>
    </font>
    <font>
      <sz val="11"/>
      <color rgb="FF4472C4"/>
      <name val="Georgia"/>
      <family val="1"/>
    </font>
    <font>
      <sz val="16"/>
      <color rgb="FF000000"/>
      <name val="Georgia"/>
      <family val="1"/>
    </font>
    <font>
      <sz val="16"/>
      <color indexed="8"/>
      <name val="Georgia"/>
      <family val="1"/>
    </font>
    <font>
      <b/>
      <sz val="16"/>
      <color indexed="8"/>
      <name val="Georgia"/>
      <family val="1"/>
    </font>
    <font>
      <b/>
      <sz val="11"/>
      <color rgb="FFFF0000"/>
      <name val="Georgia"/>
      <family val="1"/>
    </font>
    <font>
      <b/>
      <sz val="16"/>
      <color rgb="FFFF0000"/>
      <name val="Georgia"/>
      <family val="1"/>
    </font>
    <font>
      <sz val="16"/>
      <name val="Georgia"/>
      <family val="1"/>
    </font>
    <font>
      <sz val="18"/>
      <color theme="0"/>
      <name val="Georgia"/>
      <family val="1"/>
    </font>
    <font>
      <b/>
      <sz val="18"/>
      <color theme="0"/>
      <name val="Georgia"/>
      <family val="1"/>
    </font>
    <font>
      <sz val="18"/>
      <color rgb="FF000000"/>
      <name val="Georgia"/>
      <family val="1"/>
    </font>
    <font>
      <b/>
      <sz val="18"/>
      <color rgb="FF000000"/>
      <name val="Georgia"/>
      <family val="1"/>
    </font>
    <font>
      <b/>
      <sz val="18"/>
      <color rgb="FFFF0000"/>
      <name val="Georgia"/>
      <family val="1"/>
    </font>
    <font>
      <b/>
      <sz val="18"/>
      <color theme="1"/>
      <name val="Georgia"/>
      <family val="1"/>
    </font>
    <font>
      <sz val="11"/>
      <color theme="1"/>
      <name val="Arial"/>
      <family val="2"/>
    </font>
    <font>
      <sz val="18"/>
      <color theme="1"/>
      <name val="Georgia"/>
      <family val="1"/>
    </font>
    <font>
      <b/>
      <sz val="24"/>
      <color rgb="FFFF0000"/>
      <name val="Georgia"/>
      <family val="1"/>
    </font>
    <font>
      <sz val="24"/>
      <name val="Georgia"/>
      <family val="1"/>
    </font>
    <font>
      <sz val="24"/>
      <color rgb="FF000000"/>
      <name val="Georgia"/>
      <family val="1"/>
    </font>
    <font>
      <sz val="22"/>
      <color rgb="FF000000"/>
      <name val="Georgia"/>
      <family val="1"/>
    </font>
    <font>
      <sz val="22"/>
      <color indexed="8"/>
      <name val="Georgia"/>
      <family val="1"/>
    </font>
    <font>
      <sz val="22"/>
      <name val="Georgia"/>
      <family val="1"/>
    </font>
    <font>
      <sz val="10"/>
      <name val="Georgia"/>
      <family val="1"/>
    </font>
    <font>
      <b/>
      <sz val="12"/>
      <color theme="1"/>
      <name val="Calibri"/>
      <family val="2"/>
      <charset val="161"/>
      <scheme val="minor"/>
    </font>
    <font>
      <b/>
      <sz val="11"/>
      <color theme="1"/>
      <name val="Calibri"/>
      <family val="2"/>
      <charset val="161"/>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scheme val="minor"/>
    </font>
    <font>
      <sz val="28"/>
      <color rgb="FF000000"/>
      <name val="Georgia"/>
      <family val="1"/>
    </font>
    <font>
      <sz val="28"/>
      <name val="Georgia"/>
      <family val="1"/>
    </font>
    <font>
      <sz val="28"/>
      <color theme="1"/>
      <name val="Georgia"/>
      <family val="1"/>
    </font>
    <font>
      <sz val="18"/>
      <name val="Georgia"/>
      <family val="1"/>
    </font>
    <font>
      <sz val="10"/>
      <name val="Arial"/>
      <family val="2"/>
    </font>
    <font>
      <sz val="9"/>
      <name val="Georgia"/>
      <family val="1"/>
    </font>
    <font>
      <sz val="28"/>
      <color rgb="FF7030A0"/>
      <name val="Georgia"/>
      <family val="1"/>
    </font>
    <font>
      <sz val="11"/>
      <color rgb="FFFF0000"/>
      <name val="Georgia"/>
      <family val="1"/>
    </font>
    <font>
      <sz val="11"/>
      <color rgb="FFFF0000"/>
      <name val="Calibri"/>
      <family val="2"/>
      <charset val="161"/>
    </font>
    <font>
      <sz val="11"/>
      <name val="Calibri"/>
      <family val="2"/>
      <scheme val="minor"/>
    </font>
    <font>
      <sz val="8"/>
      <color theme="1"/>
      <name val="Calibri"/>
      <family val="2"/>
      <scheme val="minor"/>
    </font>
    <font>
      <sz val="10"/>
      <name val="Calibri"/>
      <family val="2"/>
      <charset val="161"/>
      <scheme val="minor"/>
    </font>
    <font>
      <sz val="10"/>
      <color theme="1"/>
      <name val="Calibri"/>
      <family val="2"/>
      <charset val="161"/>
      <scheme val="minor"/>
    </font>
    <font>
      <sz val="10"/>
      <color rgb="FF000000"/>
      <name val="Calibri"/>
      <family val="2"/>
      <scheme val="minor"/>
    </font>
    <font>
      <sz val="10"/>
      <color theme="1"/>
      <name val="Calibri"/>
      <family val="2"/>
      <charset val="161"/>
    </font>
    <font>
      <sz val="10"/>
      <color indexed="8"/>
      <name val="Calibri"/>
      <family val="2"/>
    </font>
    <font>
      <sz val="8"/>
      <name val="Calibri"/>
      <family val="2"/>
      <scheme val="minor"/>
    </font>
    <font>
      <sz val="11"/>
      <name val="Calibri"/>
      <family val="2"/>
      <charset val="161"/>
      <scheme val="minor"/>
    </font>
    <font>
      <sz val="8"/>
      <color theme="1"/>
      <name val="Calibri"/>
      <family val="2"/>
      <charset val="161"/>
      <scheme val="minor"/>
    </font>
    <font>
      <b/>
      <sz val="11"/>
      <name val="Calibri"/>
      <family val="2"/>
      <charset val="161"/>
      <scheme val="minor"/>
    </font>
    <font>
      <sz val="10"/>
      <name val="Calibri"/>
      <family val="2"/>
      <charset val="161"/>
    </font>
    <font>
      <b/>
      <sz val="10"/>
      <color theme="1"/>
      <name val="Calibri"/>
      <family val="2"/>
      <charset val="161"/>
      <scheme val="minor"/>
    </font>
    <font>
      <b/>
      <sz val="10"/>
      <name val="Calibri"/>
      <family val="2"/>
      <charset val="161"/>
      <scheme val="minor"/>
    </font>
    <font>
      <sz val="10"/>
      <color indexed="8"/>
      <name val="Calibri"/>
      <family val="2"/>
      <charset val="161"/>
    </font>
    <font>
      <sz val="11"/>
      <name val="Calibri"/>
      <family val="2"/>
      <charset val="161"/>
    </font>
    <font>
      <sz val="28"/>
      <color theme="0"/>
      <name val="Georgia"/>
      <family val="1"/>
    </font>
    <font>
      <b/>
      <sz val="28"/>
      <color theme="0"/>
      <name val="Georgia"/>
      <family val="1"/>
    </font>
    <font>
      <b/>
      <sz val="28"/>
      <color rgb="FF000000"/>
      <name val="Georgia"/>
      <family val="1"/>
    </font>
    <font>
      <b/>
      <sz val="28"/>
      <name val="Georgia"/>
      <family val="1"/>
    </font>
    <font>
      <b/>
      <sz val="28"/>
      <color rgb="FFFF0000"/>
      <name val="Georgia"/>
      <family val="1"/>
    </font>
  </fonts>
  <fills count="15">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4"/>
        <bgColor theme="4"/>
      </patternFill>
    </fill>
    <fill>
      <patternFill patternType="solid">
        <fgColor theme="3" tint="0.79998168889431442"/>
        <bgColor indexed="64"/>
      </patternFill>
    </fill>
    <fill>
      <patternFill patternType="solid">
        <fgColor rgb="FFC5D9F1"/>
        <bgColor indexed="64"/>
      </patternFill>
    </fill>
    <fill>
      <patternFill patternType="solid">
        <fgColor theme="9" tint="0.79998168889431442"/>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39"/>
      </left>
      <right style="thin">
        <color indexed="39"/>
      </right>
      <top/>
      <bottom/>
      <diagonal/>
    </border>
    <border>
      <left/>
      <right style="thin">
        <color indexed="64"/>
      </right>
      <top style="thin">
        <color indexed="64"/>
      </top>
      <bottom style="thin">
        <color indexed="64"/>
      </bottom>
      <diagonal/>
    </border>
  </borders>
  <cellStyleXfs count="164">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4" fillId="0" borderId="0" applyNumberForma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5" fillId="0" borderId="0" applyNumberFormat="0" applyBorder="0" applyProtection="0"/>
    <xf numFmtId="0" fontId="4" fillId="0" borderId="0" applyNumberFormat="0" applyBorder="0" applyProtection="0"/>
    <xf numFmtId="0" fontId="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2" fillId="0" borderId="0" applyNumberFormat="0" applyFon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xf numFmtId="0" fontId="11" fillId="0" borderId="0"/>
    <xf numFmtId="0" fontId="1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 fillId="0" borderId="0"/>
    <xf numFmtId="0" fontId="1" fillId="0" borderId="0"/>
    <xf numFmtId="0" fontId="13" fillId="0" borderId="0"/>
    <xf numFmtId="0" fontId="11" fillId="0" borderId="0"/>
    <xf numFmtId="0" fontId="14" fillId="0" borderId="0"/>
    <xf numFmtId="0" fontId="14" fillId="0" borderId="0"/>
    <xf numFmtId="0" fontId="11" fillId="0" borderId="0"/>
    <xf numFmtId="0" fontId="11" fillId="0" borderId="0"/>
    <xf numFmtId="0" fontId="13" fillId="0" borderId="0"/>
    <xf numFmtId="0" fontId="15" fillId="0" borderId="0"/>
    <xf numFmtId="0" fontId="11" fillId="0" borderId="0"/>
    <xf numFmtId="0" fontId="11" fillId="0" borderId="0"/>
    <xf numFmtId="0" fontId="11" fillId="0" borderId="0"/>
    <xf numFmtId="0" fontId="11"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 fillId="0" borderId="0"/>
    <xf numFmtId="0" fontId="15"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7" fillId="0" borderId="0">
      <alignment vertical="top"/>
    </xf>
    <xf numFmtId="0" fontId="20" fillId="0" borderId="0"/>
    <xf numFmtId="0" fontId="21" fillId="0" borderId="0"/>
    <xf numFmtId="9" fontId="20"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9" fontId="11" fillId="0" borderId="0" applyFont="0" applyFill="0" applyBorder="0" applyAlignment="0" applyProtection="0"/>
    <xf numFmtId="0" fontId="71" fillId="0" borderId="0"/>
    <xf numFmtId="0" fontId="71" fillId="0" borderId="0"/>
    <xf numFmtId="0" fontId="22" fillId="0" borderId="0"/>
    <xf numFmtId="0" fontId="22" fillId="0" borderId="0"/>
    <xf numFmtId="0" fontId="22" fillId="0" borderId="0"/>
    <xf numFmtId="0" fontId="22" fillId="0" borderId="0"/>
  </cellStyleXfs>
  <cellXfs count="373">
    <xf numFmtId="0" fontId="0" fillId="0" borderId="0" xfId="0"/>
    <xf numFmtId="0" fontId="18" fillId="0" borderId="0" xfId="0" applyFont="1"/>
    <xf numFmtId="0" fontId="18" fillId="0" borderId="0" xfId="0" applyFont="1" applyFill="1" applyBorder="1" applyAlignment="1">
      <alignment horizontal="center"/>
    </xf>
    <xf numFmtId="0" fontId="18" fillId="0" borderId="0" xfId="0" applyFont="1" applyAlignment="1">
      <alignment horizontal="center"/>
    </xf>
    <xf numFmtId="0" fontId="19" fillId="0" borderId="0" xfId="0" applyFont="1"/>
    <xf numFmtId="0" fontId="24" fillId="4" borderId="0" xfId="0" applyFont="1" applyFill="1"/>
    <xf numFmtId="0" fontId="25" fillId="0" borderId="0" xfId="0" applyFont="1"/>
    <xf numFmtId="0" fontId="26" fillId="0" borderId="0" xfId="0" applyFont="1" applyAlignment="1">
      <alignment horizontal="left"/>
    </xf>
    <xf numFmtId="0" fontId="26" fillId="0" borderId="0" xfId="0" applyFont="1"/>
    <xf numFmtId="0" fontId="27" fillId="0" borderId="0" xfId="0" applyFont="1"/>
    <xf numFmtId="0" fontId="26" fillId="0" borderId="0" xfId="0" applyFont="1" applyProtection="1">
      <protection hidden="1"/>
    </xf>
    <xf numFmtId="168" fontId="26" fillId="0" borderId="0" xfId="0" applyNumberFormat="1" applyFont="1" applyProtection="1">
      <protection hidden="1"/>
    </xf>
    <xf numFmtId="0" fontId="18" fillId="0" borderId="0" xfId="0" applyFont="1" applyFill="1"/>
    <xf numFmtId="0" fontId="29" fillId="5" borderId="0" xfId="0" applyFont="1" applyFill="1"/>
    <xf numFmtId="0" fontId="30" fillId="3" borderId="0" xfId="0" applyFont="1" applyFill="1" applyAlignment="1">
      <alignment horizontal="center"/>
    </xf>
    <xf numFmtId="0" fontId="29" fillId="3" borderId="0" xfId="0" applyFont="1" applyFill="1" applyAlignment="1">
      <alignment horizontal="center"/>
    </xf>
    <xf numFmtId="0" fontId="18" fillId="2" borderId="0" xfId="0" applyFont="1" applyFill="1"/>
    <xf numFmtId="166" fontId="18" fillId="0" borderId="0" xfId="0" applyNumberFormat="1" applyFont="1" applyAlignment="1">
      <alignment horizontal="center"/>
    </xf>
    <xf numFmtId="1" fontId="18" fillId="0" borderId="0" xfId="0" applyNumberFormat="1" applyFont="1" applyFill="1" applyAlignment="1">
      <alignment horizontal="center"/>
    </xf>
    <xf numFmtId="164" fontId="18" fillId="0" borderId="0" xfId="0" applyNumberFormat="1" applyFont="1" applyFill="1" applyBorder="1" applyAlignment="1">
      <alignment horizontal="center"/>
    </xf>
    <xf numFmtId="0" fontId="23" fillId="0" borderId="0" xfId="0" applyFont="1"/>
    <xf numFmtId="0" fontId="18" fillId="0" borderId="0" xfId="0" applyFont="1" applyFill="1" applyBorder="1"/>
    <xf numFmtId="0" fontId="23" fillId="0" borderId="0" xfId="0" applyFont="1" applyFill="1" applyBorder="1"/>
    <xf numFmtId="0" fontId="23" fillId="0" borderId="0" xfId="0" applyNumberFormat="1" applyFont="1" applyFill="1" applyBorder="1" applyAlignment="1">
      <alignment horizontal="center"/>
    </xf>
    <xf numFmtId="0" fontId="34" fillId="0" borderId="0" xfId="0" applyFont="1" applyFill="1" applyBorder="1" applyAlignment="1">
      <alignment horizontal="left"/>
    </xf>
    <xf numFmtId="0" fontId="34" fillId="0" borderId="0" xfId="30" applyFont="1" applyFill="1" applyBorder="1" applyAlignment="1"/>
    <xf numFmtId="164" fontId="34" fillId="0" borderId="0" xfId="0" applyNumberFormat="1" applyFont="1" applyFill="1" applyBorder="1" applyAlignment="1">
      <alignment horizontal="center"/>
    </xf>
    <xf numFmtId="2" fontId="23" fillId="0" borderId="0" xfId="0" applyNumberFormat="1" applyFont="1" applyFill="1" applyBorder="1" applyAlignment="1">
      <alignment horizontal="center"/>
    </xf>
    <xf numFmtId="164" fontId="23" fillId="0" borderId="0" xfId="0" applyNumberFormat="1" applyFont="1" applyFill="1" applyBorder="1" applyAlignment="1">
      <alignment horizontal="center"/>
    </xf>
    <xf numFmtId="0" fontId="34" fillId="0" borderId="0" xfId="0" applyFont="1" applyFill="1" applyBorder="1" applyAlignment="1">
      <alignment horizontal="center"/>
    </xf>
    <xf numFmtId="0" fontId="34" fillId="0" borderId="0" xfId="0" applyFont="1"/>
    <xf numFmtId="0" fontId="35" fillId="0" borderId="0" xfId="0" applyFont="1" applyFill="1" applyBorder="1" applyAlignment="1">
      <alignment horizontal="left"/>
    </xf>
    <xf numFmtId="3" fontId="32" fillId="6" borderId="0" xfId="0" applyNumberFormat="1" applyFont="1" applyFill="1" applyBorder="1"/>
    <xf numFmtId="167" fontId="31" fillId="6" borderId="0" xfId="0" applyNumberFormat="1" applyFont="1" applyFill="1" applyBorder="1" applyAlignment="1">
      <alignment horizontal="center"/>
    </xf>
    <xf numFmtId="167" fontId="31" fillId="0" borderId="0" xfId="0" applyNumberFormat="1" applyFont="1" applyFill="1" applyBorder="1" applyAlignment="1">
      <alignment horizontal="center"/>
    </xf>
    <xf numFmtId="166" fontId="18" fillId="0" borderId="0" xfId="0" applyNumberFormat="1" applyFont="1" applyFill="1" applyAlignment="1">
      <alignment horizontal="center"/>
    </xf>
    <xf numFmtId="166" fontId="31" fillId="0" borderId="0" xfId="0" applyNumberFormat="1" applyFont="1" applyFill="1" applyBorder="1" applyAlignment="1">
      <alignment horizontal="center"/>
    </xf>
    <xf numFmtId="3" fontId="34" fillId="7" borderId="0" xfId="124" applyNumberFormat="1" applyFont="1" applyFill="1" applyBorder="1" applyAlignment="1" applyProtection="1">
      <alignment horizontal="center" vertical="center"/>
      <protection locked="0"/>
    </xf>
    <xf numFmtId="3" fontId="34" fillId="0" borderId="0" xfId="124" applyNumberFormat="1" applyFont="1" applyFill="1" applyBorder="1" applyAlignment="1" applyProtection="1">
      <alignment horizontal="center" vertical="center"/>
      <protection locked="0"/>
    </xf>
    <xf numFmtId="167" fontId="34" fillId="7" borderId="0" xfId="124" applyNumberFormat="1" applyFont="1" applyFill="1" applyBorder="1" applyAlignment="1" applyProtection="1">
      <alignment horizontal="center" vertical="center"/>
      <protection locked="0"/>
    </xf>
    <xf numFmtId="167" fontId="34" fillId="0" borderId="0" xfId="124" applyNumberFormat="1" applyFont="1" applyFill="1" applyBorder="1" applyAlignment="1" applyProtection="1">
      <alignment horizontal="center" vertical="center"/>
      <protection locked="0"/>
    </xf>
    <xf numFmtId="0" fontId="33" fillId="0" borderId="0" xfId="0" applyFont="1" applyFill="1" applyBorder="1" applyAlignment="1">
      <alignment horizontal="left"/>
    </xf>
    <xf numFmtId="4" fontId="34" fillId="0" borderId="0" xfId="124" applyNumberFormat="1" applyFont="1" applyFill="1" applyBorder="1" applyAlignment="1" applyProtection="1">
      <alignment horizontal="right" vertical="center"/>
      <protection locked="0"/>
    </xf>
    <xf numFmtId="164" fontId="18" fillId="0" borderId="0" xfId="31" applyNumberFormat="1" applyFont="1" applyFill="1" applyBorder="1" applyAlignment="1">
      <alignment horizontal="center" wrapText="1"/>
    </xf>
    <xf numFmtId="164" fontId="18" fillId="0" borderId="0" xfId="30" applyNumberFormat="1" applyFont="1" applyFill="1" applyBorder="1" applyAlignment="1">
      <alignment horizontal="center" wrapText="1"/>
    </xf>
    <xf numFmtId="3" fontId="23"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
    </xf>
    <xf numFmtId="0" fontId="34" fillId="0" borderId="0" xfId="0" applyFont="1" applyFill="1" applyBorder="1"/>
    <xf numFmtId="3" fontId="34" fillId="0" borderId="0" xfId="0" applyNumberFormat="1" applyFont="1" applyFill="1" applyBorder="1" applyAlignment="1">
      <alignment horizontal="center" vertical="center"/>
    </xf>
    <xf numFmtId="3" fontId="34" fillId="0" borderId="0" xfId="0" applyNumberFormat="1" applyFont="1" applyFill="1" applyBorder="1" applyAlignment="1">
      <alignment horizontal="center"/>
    </xf>
    <xf numFmtId="0" fontId="36" fillId="0" borderId="0" xfId="0" applyFont="1" applyFill="1" applyBorder="1"/>
    <xf numFmtId="164" fontId="34" fillId="0" borderId="0" xfId="0" applyNumberFormat="1" applyFont="1" applyFill="1" applyBorder="1" applyAlignment="1">
      <alignment horizontal="center" vertical="center"/>
    </xf>
    <xf numFmtId="0" fontId="37" fillId="0" borderId="0" xfId="0" applyFont="1" applyFill="1" applyBorder="1"/>
    <xf numFmtId="0" fontId="38" fillId="0" borderId="0" xfId="0" applyFont="1" applyFill="1" applyBorder="1"/>
    <xf numFmtId="0" fontId="37" fillId="0" borderId="0" xfId="0" applyFont="1" applyFill="1" applyBorder="1" applyAlignment="1">
      <alignment horizontal="center" vertical="center"/>
    </xf>
    <xf numFmtId="164" fontId="37" fillId="0" borderId="0" xfId="0" applyNumberFormat="1" applyFont="1" applyFill="1" applyBorder="1" applyAlignment="1">
      <alignment horizontal="center" vertical="center"/>
    </xf>
    <xf numFmtId="1" fontId="18" fillId="0" borderId="0" xfId="0" applyNumberFormat="1" applyFont="1" applyAlignment="1">
      <alignment horizontal="center"/>
    </xf>
    <xf numFmtId="1" fontId="18" fillId="0" borderId="0" xfId="0" applyNumberFormat="1" applyFont="1" applyFill="1" applyBorder="1" applyAlignment="1">
      <alignment horizontal="center"/>
    </xf>
    <xf numFmtId="1" fontId="18" fillId="0" borderId="0" xfId="0" applyNumberFormat="1" applyFont="1" applyFill="1" applyBorder="1"/>
    <xf numFmtId="4" fontId="33" fillId="0" borderId="0" xfId="16" applyNumberFormat="1" applyFont="1" applyFill="1" applyBorder="1" applyAlignment="1">
      <alignment horizontal="center" vertical="center"/>
    </xf>
    <xf numFmtId="166" fontId="39" fillId="0" borderId="0" xfId="16" applyNumberFormat="1" applyFont="1" applyFill="1" applyBorder="1" applyAlignment="1">
      <alignment horizontal="right" vertical="center" indent="1"/>
    </xf>
    <xf numFmtId="3" fontId="34" fillId="0" borderId="0" xfId="16" applyNumberFormat="1" applyFont="1" applyFill="1" applyBorder="1" applyAlignment="1">
      <alignment horizontal="center" vertical="center"/>
    </xf>
    <xf numFmtId="3" fontId="34" fillId="0" borderId="0" xfId="16" applyNumberFormat="1" applyFont="1" applyFill="1" applyBorder="1" applyAlignment="1">
      <alignment horizontal="right" vertical="center" indent="1"/>
    </xf>
    <xf numFmtId="164" fontId="33" fillId="0" borderId="0" xfId="16" applyNumberFormat="1" applyFont="1" applyFill="1" applyBorder="1" applyAlignment="1">
      <alignment horizontal="center" vertical="center"/>
    </xf>
    <xf numFmtId="164" fontId="33" fillId="0" borderId="0" xfId="0" applyNumberFormat="1" applyFont="1" applyFill="1" applyBorder="1" applyAlignment="1">
      <alignment horizontal="center"/>
    </xf>
    <xf numFmtId="0" fontId="33" fillId="0" borderId="0" xfId="0" applyFont="1" applyFill="1" applyBorder="1"/>
    <xf numFmtId="0" fontId="34" fillId="0" borderId="0" xfId="0" applyNumberFormat="1" applyFont="1" applyFill="1" applyBorder="1" applyAlignment="1">
      <alignment horizontal="center"/>
    </xf>
    <xf numFmtId="0" fontId="40" fillId="0" borderId="0" xfId="0" applyFont="1"/>
    <xf numFmtId="0" fontId="40" fillId="0" borderId="0" xfId="0" applyFont="1" applyAlignment="1">
      <alignment horizontal="center"/>
    </xf>
    <xf numFmtId="164" fontId="40" fillId="0" borderId="0" xfId="32" applyNumberFormat="1" applyFont="1" applyFill="1" applyAlignment="1">
      <alignment horizontal="center" wrapText="1"/>
    </xf>
    <xf numFmtId="0" fontId="40" fillId="0" borderId="0" xfId="0" applyFont="1" applyBorder="1"/>
    <xf numFmtId="2" fontId="40" fillId="0" borderId="0" xfId="0" applyNumberFormat="1" applyFont="1" applyFill="1" applyAlignment="1">
      <alignment horizontal="center"/>
    </xf>
    <xf numFmtId="0" fontId="40" fillId="0" borderId="0" xfId="0" applyNumberFormat="1" applyFont="1" applyFill="1" applyAlignment="1">
      <alignment horizontal="center"/>
    </xf>
    <xf numFmtId="3" fontId="42" fillId="6" borderId="0" xfId="134" applyNumberFormat="1" applyFont="1" applyFill="1" applyBorder="1" applyAlignment="1">
      <alignment vertical="center"/>
    </xf>
    <xf numFmtId="0" fontId="41" fillId="6" borderId="0" xfId="134" applyFont="1" applyFill="1" applyBorder="1" applyAlignment="1">
      <alignment horizontal="right" vertical="center"/>
    </xf>
    <xf numFmtId="1" fontId="34" fillId="0" borderId="0" xfId="0" applyNumberFormat="1" applyFont="1" applyFill="1" applyBorder="1" applyAlignment="1">
      <alignment horizontal="center"/>
    </xf>
    <xf numFmtId="0" fontId="43" fillId="0" borderId="0" xfId="0" applyFont="1"/>
    <xf numFmtId="3" fontId="44" fillId="6" borderId="0" xfId="134" applyNumberFormat="1" applyFont="1" applyFill="1" applyBorder="1" applyAlignment="1">
      <alignment vertical="center"/>
    </xf>
    <xf numFmtId="2" fontId="44" fillId="0" borderId="0" xfId="0" applyNumberFormat="1" applyFont="1" applyFill="1" applyAlignment="1">
      <alignment horizontal="center"/>
    </xf>
    <xf numFmtId="0" fontId="44" fillId="0" borderId="0" xfId="0" applyFont="1"/>
    <xf numFmtId="0" fontId="44" fillId="6" borderId="0" xfId="134" applyFont="1" applyFill="1" applyBorder="1" applyAlignment="1">
      <alignment horizontal="right" vertical="center"/>
    </xf>
    <xf numFmtId="2" fontId="45" fillId="0" borderId="0" xfId="0" applyNumberFormat="1" applyFont="1" applyFill="1" applyAlignment="1">
      <alignment horizontal="center"/>
    </xf>
    <xf numFmtId="3" fontId="45" fillId="6" borderId="0" xfId="134" applyNumberFormat="1" applyFont="1" applyFill="1" applyBorder="1" applyAlignment="1">
      <alignment vertical="center"/>
    </xf>
    <xf numFmtId="0" fontId="45" fillId="0" borderId="0" xfId="0" applyFont="1"/>
    <xf numFmtId="0" fontId="46" fillId="3" borderId="0" xfId="0" applyFont="1" applyFill="1"/>
    <xf numFmtId="0" fontId="47" fillId="3" borderId="0" xfId="0" applyFont="1" applyFill="1" applyAlignment="1">
      <alignment horizontal="center"/>
    </xf>
    <xf numFmtId="0" fontId="46" fillId="3" borderId="0" xfId="0" applyFont="1" applyFill="1" applyAlignment="1">
      <alignment horizontal="center"/>
    </xf>
    <xf numFmtId="0" fontId="48" fillId="2" borderId="0" xfId="0" applyFont="1" applyFill="1"/>
    <xf numFmtId="0" fontId="49" fillId="0" borderId="0" xfId="0" applyFont="1"/>
    <xf numFmtId="3" fontId="48" fillId="0" borderId="0" xfId="0" applyNumberFormat="1" applyFont="1" applyAlignment="1">
      <alignment horizontal="center"/>
    </xf>
    <xf numFmtId="3" fontId="48" fillId="0" borderId="0" xfId="0" applyNumberFormat="1" applyFont="1" applyFill="1" applyAlignment="1">
      <alignment horizontal="center"/>
    </xf>
    <xf numFmtId="3" fontId="49" fillId="0" borderId="0" xfId="0" applyNumberFormat="1" applyFont="1" applyFill="1" applyAlignment="1">
      <alignment horizontal="center"/>
    </xf>
    <xf numFmtId="0" fontId="48" fillId="0" borderId="0" xfId="0" applyFont="1" applyAlignment="1">
      <alignment horizontal="center"/>
    </xf>
    <xf numFmtId="0" fontId="48" fillId="0" borderId="0" xfId="0" applyFont="1"/>
    <xf numFmtId="164" fontId="48" fillId="0" borderId="0" xfId="0" applyNumberFormat="1" applyFont="1" applyAlignment="1">
      <alignment horizontal="center"/>
    </xf>
    <xf numFmtId="164" fontId="48" fillId="0" borderId="0" xfId="0" applyNumberFormat="1" applyFont="1" applyFill="1" applyAlignment="1">
      <alignment horizontal="center"/>
    </xf>
    <xf numFmtId="167" fontId="49" fillId="0" borderId="0" xfId="0" applyNumberFormat="1" applyFont="1" applyFill="1" applyAlignment="1">
      <alignment horizontal="center"/>
    </xf>
    <xf numFmtId="0" fontId="49" fillId="0" borderId="0" xfId="0" applyFont="1" applyBorder="1"/>
    <xf numFmtId="0" fontId="48" fillId="0" borderId="0" xfId="0" applyFont="1" applyBorder="1" applyAlignment="1">
      <alignment horizontal="center"/>
    </xf>
    <xf numFmtId="0" fontId="48" fillId="0" borderId="0" xfId="0" applyFont="1" applyBorder="1"/>
    <xf numFmtId="0" fontId="48" fillId="0" borderId="0" xfId="0" applyFont="1" applyFill="1" applyBorder="1"/>
    <xf numFmtId="0" fontId="49" fillId="0" borderId="0" xfId="0" applyFont="1" applyAlignment="1">
      <alignment horizontal="center"/>
    </xf>
    <xf numFmtId="0" fontId="50" fillId="0" borderId="0" xfId="0" applyFont="1"/>
    <xf numFmtId="0" fontId="50" fillId="0" borderId="0" xfId="0" applyFont="1" applyBorder="1"/>
    <xf numFmtId="2" fontId="50" fillId="0" borderId="0" xfId="0" applyNumberFormat="1" applyFont="1" applyFill="1" applyAlignment="1">
      <alignment horizontal="center"/>
    </xf>
    <xf numFmtId="3" fontId="50" fillId="6" borderId="0" xfId="134" applyNumberFormat="1" applyFont="1" applyFill="1" applyBorder="1" applyAlignment="1">
      <alignment vertical="center"/>
    </xf>
    <xf numFmtId="0" fontId="50" fillId="6" borderId="0" xfId="134" applyFont="1" applyFill="1" applyBorder="1" applyAlignment="1">
      <alignment horizontal="right" vertical="center"/>
    </xf>
    <xf numFmtId="0" fontId="50" fillId="0" borderId="0" xfId="0" applyFont="1" applyFill="1" applyBorder="1"/>
    <xf numFmtId="0" fontId="47" fillId="5" borderId="0" xfId="0" applyFont="1" applyFill="1"/>
    <xf numFmtId="167" fontId="35" fillId="0" borderId="0" xfId="0" applyNumberFormat="1" applyFont="1" applyFill="1" applyBorder="1" applyAlignment="1">
      <alignment horizontal="center"/>
    </xf>
    <xf numFmtId="164" fontId="38" fillId="0" borderId="0" xfId="0" applyNumberFormat="1" applyFont="1" applyFill="1" applyBorder="1" applyAlignment="1">
      <alignment horizontal="center"/>
    </xf>
    <xf numFmtId="167" fontId="38" fillId="0" borderId="0" xfId="0" applyNumberFormat="1" applyFont="1" applyFill="1" applyBorder="1" applyAlignment="1">
      <alignment horizontal="center"/>
    </xf>
    <xf numFmtId="166" fontId="38" fillId="0" borderId="0" xfId="0" applyNumberFormat="1" applyFont="1" applyFill="1" applyBorder="1" applyAlignment="1">
      <alignment horizontal="center"/>
    </xf>
    <xf numFmtId="167" fontId="38" fillId="0" borderId="0" xfId="124" applyNumberFormat="1" applyFont="1" applyFill="1" applyBorder="1" applyAlignment="1" applyProtection="1">
      <alignment horizontal="center" vertical="center"/>
      <protection locked="0"/>
    </xf>
    <xf numFmtId="0" fontId="38" fillId="0" borderId="0" xfId="0" applyFont="1" applyFill="1" applyBorder="1" applyAlignment="1">
      <alignment horizontal="center"/>
    </xf>
    <xf numFmtId="3" fontId="38" fillId="0" borderId="0" xfId="0" applyNumberFormat="1" applyFont="1" applyFill="1" applyBorder="1" applyAlignment="1">
      <alignment horizontal="center"/>
    </xf>
    <xf numFmtId="0" fontId="38" fillId="0" borderId="0" xfId="0" applyFont="1" applyFill="1" applyBorder="1" applyAlignment="1">
      <alignment horizontal="left"/>
    </xf>
    <xf numFmtId="3" fontId="38" fillId="0" borderId="0" xfId="0" applyNumberFormat="1" applyFont="1" applyFill="1" applyBorder="1" applyAlignment="1">
      <alignment horizontal="center" vertical="center"/>
    </xf>
    <xf numFmtId="164" fontId="38" fillId="0" borderId="0" xfId="0" applyNumberFormat="1" applyFont="1" applyFill="1" applyBorder="1" applyAlignment="1">
      <alignment horizontal="center" vertical="center"/>
    </xf>
    <xf numFmtId="0" fontId="38" fillId="0" borderId="0" xfId="0" applyFont="1" applyFill="1"/>
    <xf numFmtId="1" fontId="38" fillId="0" borderId="0" xfId="0" applyNumberFormat="1" applyFont="1" applyFill="1" applyAlignment="1">
      <alignment horizontal="center"/>
    </xf>
    <xf numFmtId="1" fontId="38" fillId="0" borderId="0" xfId="0" applyNumberFormat="1" applyFont="1" applyFill="1" applyBorder="1" applyAlignment="1">
      <alignment horizontal="center"/>
    </xf>
    <xf numFmtId="1" fontId="34" fillId="0" borderId="0" xfId="0" applyNumberFormat="1" applyFont="1" applyFill="1" applyBorder="1"/>
    <xf numFmtId="1" fontId="48" fillId="0" borderId="0" xfId="0" applyNumberFormat="1" applyFont="1" applyFill="1" applyAlignment="1">
      <alignment horizontal="center"/>
    </xf>
    <xf numFmtId="1" fontId="49" fillId="0" borderId="0" xfId="0" applyNumberFormat="1" applyFont="1" applyFill="1" applyAlignment="1">
      <alignment horizontal="center"/>
    </xf>
    <xf numFmtId="1" fontId="51" fillId="0" borderId="0" xfId="0" applyNumberFormat="1" applyFont="1" applyFill="1" applyAlignment="1">
      <alignment horizontal="center"/>
    </xf>
    <xf numFmtId="167" fontId="51" fillId="0" borderId="0" xfId="0" applyNumberFormat="1" applyFont="1" applyFill="1" applyAlignment="1">
      <alignment horizontal="center"/>
    </xf>
    <xf numFmtId="164" fontId="53" fillId="0" borderId="0" xfId="0" applyNumberFormat="1" applyFont="1" applyFill="1" applyAlignment="1">
      <alignment horizontal="center"/>
    </xf>
    <xf numFmtId="164" fontId="51" fillId="0" borderId="0" xfId="0" applyNumberFormat="1" applyFont="1" applyFill="1" applyAlignment="1">
      <alignment horizontal="center"/>
    </xf>
    <xf numFmtId="1" fontId="53" fillId="0" borderId="0" xfId="0" applyNumberFormat="1" applyFont="1" applyAlignment="1">
      <alignment horizontal="center"/>
    </xf>
    <xf numFmtId="0" fontId="55" fillId="0" borderId="0" xfId="0" applyFont="1" applyFill="1" applyAlignment="1">
      <alignment horizontal="center"/>
    </xf>
    <xf numFmtId="0" fontId="56" fillId="0" borderId="0" xfId="0" applyFont="1" applyFill="1" applyAlignment="1">
      <alignment horizontal="center"/>
    </xf>
    <xf numFmtId="0" fontId="56" fillId="0" borderId="0" xfId="0" applyFont="1" applyAlignment="1">
      <alignment horizontal="center"/>
    </xf>
    <xf numFmtId="164" fontId="55" fillId="0" borderId="0" xfId="32" applyNumberFormat="1" applyFont="1" applyFill="1" applyAlignment="1">
      <alignment horizontal="center" wrapText="1"/>
    </xf>
    <xf numFmtId="164" fontId="55" fillId="0" borderId="0" xfId="0" applyNumberFormat="1" applyFont="1" applyFill="1" applyAlignment="1">
      <alignment horizontal="center"/>
    </xf>
    <xf numFmtId="1" fontId="18" fillId="0" borderId="0" xfId="0" applyNumberFormat="1" applyFont="1" applyFill="1" applyBorder="1" applyAlignment="1">
      <alignment horizontal="center" vertical="center"/>
    </xf>
    <xf numFmtId="1" fontId="34" fillId="0" borderId="0" xfId="0" applyNumberFormat="1" applyFont="1" applyFill="1" applyBorder="1" applyAlignment="1">
      <alignment horizontal="center" vertical="center"/>
    </xf>
    <xf numFmtId="1" fontId="38" fillId="0" borderId="0" xfId="0" applyNumberFormat="1" applyFont="1" applyFill="1" applyBorder="1" applyAlignment="1">
      <alignment horizontal="center" vertical="center"/>
    </xf>
    <xf numFmtId="1" fontId="18" fillId="0" borderId="0" xfId="0" applyNumberFormat="1" applyFont="1" applyFill="1"/>
    <xf numFmtId="1" fontId="38" fillId="0" borderId="0" xfId="0" applyNumberFormat="1" applyFont="1" applyFill="1"/>
    <xf numFmtId="165" fontId="35" fillId="0" borderId="0" xfId="0" applyNumberFormat="1" applyFont="1" applyFill="1" applyBorder="1" applyAlignment="1">
      <alignment horizontal="left"/>
    </xf>
    <xf numFmtId="165" fontId="33" fillId="0" borderId="0" xfId="0" applyNumberFormat="1" applyFont="1" applyFill="1" applyBorder="1" applyAlignment="1">
      <alignment horizontal="center"/>
    </xf>
    <xf numFmtId="164" fontId="56" fillId="0" borderId="0" xfId="32" applyNumberFormat="1" applyFont="1" applyFill="1" applyAlignment="1">
      <alignment horizontal="center" wrapText="1"/>
    </xf>
    <xf numFmtId="0" fontId="57" fillId="0" borderId="0" xfId="0" applyFont="1"/>
    <xf numFmtId="0" fontId="57" fillId="0" borderId="0" xfId="0" applyFont="1" applyFill="1" applyAlignment="1">
      <alignment horizontal="center"/>
    </xf>
    <xf numFmtId="166" fontId="57" fillId="0" borderId="0" xfId="25" applyNumberFormat="1" applyFont="1" applyFill="1" applyAlignment="1">
      <alignment horizontal="center" vertical="center"/>
    </xf>
    <xf numFmtId="3" fontId="58" fillId="0" borderId="0" xfId="142" applyNumberFormat="1" applyFont="1" applyFill="1" applyBorder="1" applyAlignment="1">
      <alignment horizontal="center" vertical="center"/>
    </xf>
    <xf numFmtId="1" fontId="58" fillId="0" borderId="0" xfId="143" applyNumberFormat="1" applyFont="1" applyFill="1" applyBorder="1" applyAlignment="1">
      <alignment horizontal="center" vertical="center"/>
    </xf>
    <xf numFmtId="1" fontId="58" fillId="0" borderId="0" xfId="135" applyNumberFormat="1" applyFont="1" applyFill="1" applyBorder="1" applyAlignment="1">
      <alignment horizontal="center" vertical="center"/>
    </xf>
    <xf numFmtId="1" fontId="57" fillId="0" borderId="0" xfId="0" applyNumberFormat="1" applyFont="1" applyFill="1" applyAlignment="1">
      <alignment horizontal="center"/>
    </xf>
    <xf numFmtId="1" fontId="59" fillId="0" borderId="0" xfId="0" applyNumberFormat="1" applyFont="1" applyFill="1" applyAlignment="1">
      <alignment horizontal="center"/>
    </xf>
    <xf numFmtId="164" fontId="57" fillId="0" borderId="0" xfId="0" applyNumberFormat="1" applyFont="1" applyFill="1" applyAlignment="1">
      <alignment horizontal="center"/>
    </xf>
    <xf numFmtId="164" fontId="58" fillId="0" borderId="0" xfId="134" applyNumberFormat="1" applyFont="1" applyFill="1" applyBorder="1" applyAlignment="1">
      <alignment horizontal="center" vertical="center"/>
    </xf>
    <xf numFmtId="164" fontId="59" fillId="0" borderId="0" xfId="134" applyNumberFormat="1" applyFont="1" applyFill="1" applyBorder="1" applyAlignment="1">
      <alignment horizontal="center" vertical="center"/>
    </xf>
    <xf numFmtId="164" fontId="59" fillId="0" borderId="0" xfId="0" applyNumberFormat="1" applyFont="1" applyFill="1" applyAlignment="1">
      <alignment horizontal="center"/>
    </xf>
    <xf numFmtId="0" fontId="59" fillId="0" borderId="0" xfId="0" applyFont="1" applyAlignment="1">
      <alignment horizontal="center"/>
    </xf>
    <xf numFmtId="0" fontId="57" fillId="0" borderId="0" xfId="0" applyFont="1" applyFill="1" applyAlignment="1">
      <alignment horizontal="left"/>
    </xf>
    <xf numFmtId="164" fontId="57" fillId="0" borderId="0" xfId="32" applyNumberFormat="1" applyFont="1" applyFill="1" applyAlignment="1">
      <alignment horizontal="center" wrapText="1"/>
    </xf>
    <xf numFmtId="164" fontId="59" fillId="0" borderId="0" xfId="32" applyNumberFormat="1" applyFont="1" applyFill="1" applyAlignment="1">
      <alignment horizontal="center" wrapText="1"/>
    </xf>
    <xf numFmtId="1" fontId="57" fillId="0" borderId="0" xfId="0" applyNumberFormat="1" applyFont="1" applyAlignment="1">
      <alignment horizontal="center"/>
    </xf>
    <xf numFmtId="0" fontId="54" fillId="0" borderId="0" xfId="0" applyFont="1" applyAlignment="1">
      <alignment horizontal="center"/>
    </xf>
    <xf numFmtId="0" fontId="60" fillId="0" borderId="0" xfId="0" applyFont="1" applyFill="1" applyBorder="1" applyAlignment="1">
      <alignment horizontal="left"/>
    </xf>
    <xf numFmtId="164" fontId="18" fillId="0" borderId="0" xfId="0" applyNumberFormat="1" applyFont="1" applyAlignment="1">
      <alignment horizontal="center"/>
    </xf>
    <xf numFmtId="0" fontId="0" fillId="0" borderId="0" xfId="0" applyAlignment="1">
      <alignment horizontal="center"/>
    </xf>
    <xf numFmtId="0" fontId="18" fillId="0" borderId="0" xfId="0" applyFont="1" applyAlignment="1">
      <alignment horizontal="right"/>
    </xf>
    <xf numFmtId="0" fontId="0" fillId="0" borderId="0" xfId="0" applyAlignment="1">
      <alignment horizontal="right"/>
    </xf>
    <xf numFmtId="0" fontId="23" fillId="0" borderId="0" xfId="0" applyFont="1" applyAlignment="1">
      <alignment horizontal="right"/>
    </xf>
    <xf numFmtId="0" fontId="23" fillId="0" borderId="0" xfId="0" applyFont="1" applyAlignment="1"/>
    <xf numFmtId="0" fontId="23" fillId="0" borderId="0" xfId="0" applyFont="1" applyAlignment="1">
      <alignment horizontal="center"/>
    </xf>
    <xf numFmtId="0" fontId="40" fillId="0" borderId="0" xfId="0" applyFont="1" applyFill="1" applyBorder="1"/>
    <xf numFmtId="3" fontId="42" fillId="0" borderId="0" xfId="132" applyNumberFormat="1" applyFont="1" applyFill="1" applyBorder="1" applyAlignment="1">
      <alignment vertical="center"/>
    </xf>
    <xf numFmtId="3" fontId="45" fillId="0" borderId="0" xfId="132" applyNumberFormat="1" applyFont="1" applyFill="1" applyBorder="1" applyAlignment="1">
      <alignment vertical="center"/>
    </xf>
    <xf numFmtId="3" fontId="44" fillId="0" borderId="0" xfId="132" applyNumberFormat="1" applyFont="1" applyFill="1" applyBorder="1" applyAlignment="1">
      <alignment vertical="center"/>
    </xf>
    <xf numFmtId="0" fontId="44" fillId="0" borderId="0" xfId="0" applyFont="1" applyFill="1" applyBorder="1"/>
    <xf numFmtId="0" fontId="40" fillId="0" borderId="0" xfId="0" applyFont="1" applyFill="1"/>
    <xf numFmtId="0" fontId="45" fillId="0" borderId="0" xfId="0" applyFont="1" applyFill="1"/>
    <xf numFmtId="0" fontId="44" fillId="0" borderId="0" xfId="0" applyFont="1" applyFill="1"/>
    <xf numFmtId="0" fontId="59" fillId="0" borderId="0" xfId="0" applyFont="1" applyFill="1" applyAlignment="1">
      <alignment horizontal="center" wrapText="1"/>
    </xf>
    <xf numFmtId="0" fontId="57" fillId="0" borderId="0" xfId="0" applyFont="1" applyFill="1" applyAlignment="1">
      <alignment horizontal="center" wrapText="1"/>
    </xf>
    <xf numFmtId="0" fontId="59" fillId="0" borderId="0" xfId="0" applyFont="1" applyAlignment="1">
      <alignment horizontal="center" wrapText="1"/>
    </xf>
    <xf numFmtId="0" fontId="61" fillId="0" borderId="0" xfId="0" applyFont="1"/>
    <xf numFmtId="0" fontId="62" fillId="0" borderId="0" xfId="0" applyFont="1"/>
    <xf numFmtId="1" fontId="67" fillId="0" borderId="0" xfId="0" applyNumberFormat="1" applyFont="1" applyFill="1" applyAlignment="1">
      <alignment horizontal="center"/>
    </xf>
    <xf numFmtId="1" fontId="68" fillId="0" borderId="0" xfId="0" applyNumberFormat="1" applyFont="1" applyFill="1" applyAlignment="1">
      <alignment horizontal="center"/>
    </xf>
    <xf numFmtId="165" fontId="67" fillId="0" borderId="0" xfId="0" applyNumberFormat="1" applyFont="1" applyFill="1" applyAlignment="1">
      <alignment horizontal="center"/>
    </xf>
    <xf numFmtId="165" fontId="68" fillId="0" borderId="0" xfId="0" applyNumberFormat="1" applyFont="1" applyFill="1" applyAlignment="1">
      <alignment horizontal="center"/>
    </xf>
    <xf numFmtId="0" fontId="69" fillId="0" borderId="0" xfId="155" applyFont="1" applyFill="1" applyBorder="1" applyAlignment="1">
      <alignment horizontal="center" vertical="center" wrapText="1"/>
    </xf>
    <xf numFmtId="164" fontId="69" fillId="0" borderId="0" xfId="155" applyNumberFormat="1" applyFont="1" applyFill="1" applyBorder="1" applyAlignment="1">
      <alignment horizontal="center" vertical="center" wrapText="1"/>
    </xf>
    <xf numFmtId="0" fontId="68" fillId="0" borderId="0" xfId="155" applyFont="1" applyFill="1" applyBorder="1" applyAlignment="1">
      <alignment horizontal="center" vertical="center" wrapText="1"/>
    </xf>
    <xf numFmtId="0" fontId="67" fillId="0" borderId="0" xfId="0" applyFont="1" applyFill="1" applyAlignment="1">
      <alignment horizontal="center"/>
    </xf>
    <xf numFmtId="164" fontId="68" fillId="0" borderId="0" xfId="32" applyNumberFormat="1" applyFont="1" applyFill="1" applyAlignment="1">
      <alignment horizontal="right" wrapText="1" indent="1"/>
    </xf>
    <xf numFmtId="0" fontId="68" fillId="0" borderId="0" xfId="0" applyFont="1" applyFill="1" applyAlignment="1">
      <alignment horizontal="center"/>
    </xf>
    <xf numFmtId="164" fontId="68" fillId="0" borderId="0" xfId="0" applyNumberFormat="1" applyFont="1" applyFill="1" applyAlignment="1">
      <alignment horizontal="center"/>
    </xf>
    <xf numFmtId="0" fontId="68" fillId="0" borderId="0" xfId="0" applyFont="1" applyFill="1"/>
    <xf numFmtId="0" fontId="68" fillId="0" borderId="0" xfId="0" applyFont="1"/>
    <xf numFmtId="0" fontId="68" fillId="0" borderId="0" xfId="0" applyFont="1" applyFill="1" applyBorder="1" applyAlignment="1">
      <alignment horizontal="center"/>
    </xf>
    <xf numFmtId="0" fontId="68" fillId="0" borderId="0" xfId="0" applyNumberFormat="1" applyFont="1" applyFill="1" applyBorder="1" applyAlignment="1">
      <alignment horizontal="center" vertical="center"/>
    </xf>
    <xf numFmtId="0" fontId="68" fillId="0" borderId="0" xfId="0" applyFont="1" applyAlignment="1">
      <alignment horizontal="center"/>
    </xf>
    <xf numFmtId="0" fontId="68" fillId="0" borderId="0" xfId="30" applyNumberFormat="1" applyFont="1" applyFill="1" applyBorder="1" applyAlignment="1">
      <alignment horizontal="center" vertical="center"/>
    </xf>
    <xf numFmtId="1" fontId="68" fillId="0" borderId="0" xfId="30" applyNumberFormat="1" applyFont="1" applyFill="1" applyBorder="1" applyAlignment="1">
      <alignment horizontal="center" vertical="center"/>
    </xf>
    <xf numFmtId="1" fontId="68" fillId="0" borderId="0" xfId="33" applyNumberFormat="1" applyFont="1" applyFill="1" applyAlignment="1">
      <alignment horizontal="center"/>
    </xf>
    <xf numFmtId="1" fontId="68" fillId="0" borderId="0" xfId="33" applyNumberFormat="1" applyFont="1" applyFill="1" applyAlignment="1">
      <alignment horizontal="center" vertical="center"/>
    </xf>
    <xf numFmtId="164" fontId="67" fillId="0" borderId="0" xfId="0" applyNumberFormat="1" applyFont="1" applyAlignment="1">
      <alignment horizontal="center"/>
    </xf>
    <xf numFmtId="164" fontId="68" fillId="0" borderId="0" xfId="32" applyNumberFormat="1" applyFont="1" applyFill="1" applyAlignment="1">
      <alignment horizontal="center" wrapText="1"/>
    </xf>
    <xf numFmtId="164" fontId="57" fillId="0" borderId="0" xfId="0" applyNumberFormat="1" applyFont="1" applyAlignment="1">
      <alignment horizontal="center"/>
    </xf>
    <xf numFmtId="164" fontId="18" fillId="0" borderId="0" xfId="32" applyNumberFormat="1" applyFont="1" applyFill="1" applyAlignment="1">
      <alignment horizontal="center" wrapText="1"/>
    </xf>
    <xf numFmtId="164" fontId="34" fillId="0" borderId="0" xfId="32" applyNumberFormat="1" applyFont="1" applyFill="1" applyAlignment="1">
      <alignment horizontal="center" wrapText="1"/>
    </xf>
    <xf numFmtId="0" fontId="34" fillId="0" borderId="0" xfId="0" applyFont="1" applyFill="1" applyAlignment="1">
      <alignment horizontal="center"/>
    </xf>
    <xf numFmtId="0" fontId="18" fillId="0" borderId="0" xfId="0" applyFont="1" applyFill="1" applyAlignment="1">
      <alignment horizontal="center"/>
    </xf>
    <xf numFmtId="0" fontId="23" fillId="0" borderId="0" xfId="0" applyFont="1" applyFill="1" applyBorder="1" applyAlignment="1">
      <alignment horizontal="center"/>
    </xf>
    <xf numFmtId="0" fontId="37" fillId="0" borderId="0" xfId="0" applyFont="1" applyFill="1" applyBorder="1" applyAlignment="1">
      <alignment horizontal="center"/>
    </xf>
    <xf numFmtId="0" fontId="33" fillId="0" borderId="0" xfId="0" applyFont="1" applyFill="1" applyBorder="1" applyAlignment="1">
      <alignment horizontal="center"/>
    </xf>
    <xf numFmtId="0" fontId="56" fillId="0" borderId="0" xfId="0" applyFont="1" applyAlignment="1">
      <alignment horizontal="center" wrapText="1"/>
    </xf>
    <xf numFmtId="0" fontId="70" fillId="6" borderId="0" xfId="156" applyNumberFormat="1" applyFont="1" applyFill="1" applyBorder="1" applyAlignment="1">
      <alignment horizontal="center" wrapText="1"/>
    </xf>
    <xf numFmtId="0" fontId="18" fillId="0" borderId="0" xfId="0" applyFont="1" applyAlignment="1">
      <alignment horizontal="left"/>
    </xf>
    <xf numFmtId="164" fontId="70" fillId="0" borderId="0" xfId="0" applyNumberFormat="1" applyFont="1" applyFill="1" applyAlignment="1">
      <alignment horizontal="center"/>
    </xf>
    <xf numFmtId="166" fontId="34" fillId="0" borderId="0" xfId="124" applyNumberFormat="1" applyFont="1" applyFill="1" applyBorder="1" applyAlignment="1" applyProtection="1">
      <alignment horizontal="center" vertical="center"/>
      <protection locked="0"/>
    </xf>
    <xf numFmtId="0" fontId="35" fillId="0" borderId="0" xfId="0" applyFont="1"/>
    <xf numFmtId="2" fontId="23" fillId="0" borderId="0" xfId="0" applyNumberFormat="1" applyFont="1" applyAlignment="1">
      <alignment horizontal="center"/>
    </xf>
    <xf numFmtId="2" fontId="23" fillId="0" borderId="0" xfId="0" applyNumberFormat="1" applyFont="1"/>
    <xf numFmtId="2" fontId="23" fillId="0" borderId="0" xfId="0" applyNumberFormat="1" applyFont="1" applyFill="1"/>
    <xf numFmtId="164" fontId="23" fillId="0" borderId="0" xfId="0" applyNumberFormat="1" applyFont="1" applyFill="1" applyAlignment="1">
      <alignment horizontal="center"/>
    </xf>
    <xf numFmtId="164" fontId="23" fillId="0" borderId="0" xfId="0" applyNumberFormat="1" applyFont="1" applyFill="1"/>
    <xf numFmtId="164" fontId="36" fillId="0" borderId="0" xfId="0" applyNumberFormat="1" applyFont="1" applyFill="1"/>
    <xf numFmtId="164" fontId="23" fillId="0" borderId="0" xfId="0" applyNumberFormat="1" applyFont="1" applyFill="1" applyBorder="1"/>
    <xf numFmtId="164" fontId="36" fillId="0" borderId="0" xfId="0" applyNumberFormat="1" applyFont="1" applyFill="1" applyAlignment="1">
      <alignment horizontal="center"/>
    </xf>
    <xf numFmtId="3" fontId="38" fillId="0" borderId="0" xfId="0" applyNumberFormat="1" applyFont="1" applyFill="1" applyBorder="1"/>
    <xf numFmtId="165" fontId="34" fillId="0" borderId="0" xfId="16" applyNumberFormat="1" applyFont="1" applyFill="1" applyBorder="1" applyAlignment="1">
      <alignment horizontal="center" vertical="center"/>
    </xf>
    <xf numFmtId="165" fontId="38" fillId="0" borderId="0" xfId="16" applyNumberFormat="1" applyFont="1" applyFill="1" applyBorder="1" applyAlignment="1">
      <alignment horizontal="center" vertical="center"/>
    </xf>
    <xf numFmtId="165" fontId="34" fillId="0" borderId="0" xfId="0" applyNumberFormat="1" applyFont="1" applyFill="1" applyBorder="1" applyAlignment="1">
      <alignment horizontal="center"/>
    </xf>
    <xf numFmtId="165" fontId="38" fillId="0" borderId="0" xfId="0" applyNumberFormat="1" applyFont="1" applyFill="1" applyBorder="1" applyAlignment="1">
      <alignment horizontal="center"/>
    </xf>
    <xf numFmtId="165" fontId="18" fillId="0" borderId="0" xfId="0" applyNumberFormat="1" applyFont="1" applyFill="1" applyBorder="1" applyAlignment="1">
      <alignment horizontal="center"/>
    </xf>
    <xf numFmtId="0" fontId="72" fillId="0" borderId="0" xfId="0" applyFont="1" applyFill="1" applyBorder="1" applyAlignment="1">
      <alignment horizontal="left"/>
    </xf>
    <xf numFmtId="165" fontId="34" fillId="0" borderId="0" xfId="0" applyNumberFormat="1" applyFont="1" applyFill="1" applyBorder="1" applyAlignment="1">
      <alignment horizontal="left"/>
    </xf>
    <xf numFmtId="164" fontId="0" fillId="0" borderId="0" xfId="0" applyNumberFormat="1" applyAlignment="1">
      <alignment horizontal="center"/>
    </xf>
    <xf numFmtId="0" fontId="34" fillId="0" borderId="0" xfId="0" applyFont="1" applyAlignment="1">
      <alignment horizontal="left"/>
    </xf>
    <xf numFmtId="3" fontId="68" fillId="0" borderId="0" xfId="0" applyNumberFormat="1" applyFont="1" applyAlignment="1">
      <alignment horizontal="center"/>
    </xf>
    <xf numFmtId="0" fontId="67" fillId="0" borderId="0" xfId="0" applyFont="1" applyAlignment="1">
      <alignment horizontal="center"/>
    </xf>
    <xf numFmtId="0" fontId="73" fillId="0" borderId="0" xfId="0" applyFont="1"/>
    <xf numFmtId="0" fontId="68" fillId="0" borderId="0" xfId="0" applyNumberFormat="1" applyFont="1" applyAlignment="1">
      <alignment horizontal="center"/>
    </xf>
    <xf numFmtId="0" fontId="48" fillId="0" borderId="0" xfId="0" applyNumberFormat="1" applyFont="1" applyAlignment="1">
      <alignment horizontal="center"/>
    </xf>
    <xf numFmtId="166" fontId="34" fillId="7" borderId="0" xfId="124" applyNumberFormat="1" applyFont="1" applyFill="1" applyBorder="1" applyAlignment="1" applyProtection="1">
      <alignment horizontal="center" vertical="center"/>
      <protection locked="0"/>
    </xf>
    <xf numFmtId="164" fontId="32" fillId="6" borderId="0" xfId="0" applyNumberFormat="1" applyFont="1" applyFill="1" applyBorder="1"/>
    <xf numFmtId="164" fontId="31" fillId="6" borderId="0" xfId="0" applyNumberFormat="1" applyFont="1" applyFill="1" applyBorder="1" applyAlignment="1">
      <alignment horizontal="center"/>
    </xf>
    <xf numFmtId="164" fontId="31" fillId="0" borderId="0" xfId="0" applyNumberFormat="1" applyFont="1" applyFill="1" applyBorder="1" applyAlignment="1">
      <alignment horizontal="center"/>
    </xf>
    <xf numFmtId="166" fontId="23" fillId="0" borderId="0" xfId="0" applyNumberFormat="1" applyFont="1" applyFill="1" applyBorder="1" applyAlignment="1">
      <alignment horizontal="center"/>
    </xf>
    <xf numFmtId="3" fontId="34" fillId="0" borderId="0" xfId="31" applyNumberFormat="1" applyFont="1" applyFill="1" applyBorder="1" applyAlignment="1">
      <alignment horizontal="right" vertical="center" indent="1"/>
    </xf>
    <xf numFmtId="3" fontId="34" fillId="0" borderId="0" xfId="156" applyNumberFormat="1" applyFont="1" applyFill="1" applyBorder="1" applyAlignment="1">
      <alignment horizontal="right" vertical="center"/>
    </xf>
    <xf numFmtId="3" fontId="52" fillId="0" borderId="0" xfId="156" applyNumberFormat="1" applyFont="1" applyFill="1" applyBorder="1" applyAlignment="1">
      <alignment horizontal="center"/>
    </xf>
    <xf numFmtId="3" fontId="18" fillId="0" borderId="0" xfId="0" applyNumberFormat="1" applyFont="1" applyFill="1" applyBorder="1"/>
    <xf numFmtId="3" fontId="18" fillId="0" borderId="0" xfId="30" applyNumberFormat="1" applyFont="1" applyFill="1" applyBorder="1" applyAlignment="1">
      <alignment horizontal="center"/>
    </xf>
    <xf numFmtId="166" fontId="33" fillId="0" borderId="0" xfId="30" applyNumberFormat="1" applyFont="1" applyFill="1" applyBorder="1" applyAlignment="1">
      <alignment horizontal="center"/>
    </xf>
    <xf numFmtId="166" fontId="18" fillId="0" borderId="0" xfId="30" applyNumberFormat="1" applyFont="1" applyFill="1" applyBorder="1" applyAlignment="1">
      <alignment horizontal="center"/>
    </xf>
    <xf numFmtId="166" fontId="18" fillId="0" borderId="0" xfId="0" applyNumberFormat="1" applyFont="1" applyFill="1" applyBorder="1" applyAlignment="1">
      <alignment horizontal="center"/>
    </xf>
    <xf numFmtId="0" fontId="57" fillId="0" borderId="0" xfId="0" applyFont="1" applyAlignment="1">
      <alignment horizontal="center"/>
    </xf>
    <xf numFmtId="0" fontId="74" fillId="0" borderId="0" xfId="0" applyFont="1"/>
    <xf numFmtId="0" fontId="74" fillId="0" borderId="0" xfId="0" applyFont="1" applyAlignment="1">
      <alignment horizontal="center"/>
    </xf>
    <xf numFmtId="164" fontId="74" fillId="0" borderId="0" xfId="0" applyNumberFormat="1" applyFont="1" applyAlignment="1">
      <alignment horizontal="center"/>
    </xf>
    <xf numFmtId="0" fontId="75" fillId="0" borderId="0" xfId="0" applyFont="1" applyAlignment="1">
      <alignment horizontal="center"/>
    </xf>
    <xf numFmtId="164" fontId="75" fillId="0" borderId="0" xfId="0" applyNumberFormat="1" applyFont="1" applyAlignment="1">
      <alignment horizontal="center"/>
    </xf>
    <xf numFmtId="0" fontId="33" fillId="0" borderId="0" xfId="0" applyFont="1" applyAlignment="1">
      <alignment horizontal="center"/>
    </xf>
    <xf numFmtId="164" fontId="33" fillId="0" borderId="0" xfId="0" applyNumberFormat="1" applyFont="1" applyAlignment="1">
      <alignment horizontal="center"/>
    </xf>
    <xf numFmtId="0" fontId="33" fillId="0" borderId="0" xfId="0" applyNumberFormat="1" applyFont="1" applyAlignment="1">
      <alignment horizontal="center"/>
    </xf>
    <xf numFmtId="1" fontId="34" fillId="0" borderId="0" xfId="124" applyNumberFormat="1" applyFont="1" applyFill="1" applyBorder="1" applyAlignment="1" applyProtection="1">
      <alignment horizontal="center" vertical="center"/>
      <protection locked="0"/>
    </xf>
    <xf numFmtId="0" fontId="18" fillId="0" borderId="0" xfId="0" applyFont="1" applyBorder="1" applyAlignment="1">
      <alignment horizontal="center"/>
    </xf>
    <xf numFmtId="164" fontId="34" fillId="0" borderId="0" xfId="0" applyNumberFormat="1" applyFont="1" applyAlignment="1">
      <alignment horizontal="center"/>
    </xf>
    <xf numFmtId="0" fontId="0" fillId="10" borderId="0" xfId="0" applyFill="1"/>
    <xf numFmtId="0" fontId="76" fillId="10" borderId="0" xfId="0" applyFont="1" applyFill="1"/>
    <xf numFmtId="0" fontId="0" fillId="0" borderId="0" xfId="0" applyFill="1"/>
    <xf numFmtId="164" fontId="0" fillId="0" borderId="0" xfId="0" applyNumberFormat="1" applyFill="1"/>
    <xf numFmtId="1" fontId="0" fillId="0" borderId="0" xfId="0" applyNumberFormat="1" applyFill="1"/>
    <xf numFmtId="3" fontId="77" fillId="0" borderId="0" xfId="0" applyNumberFormat="1" applyFont="1"/>
    <xf numFmtId="0" fontId="63" fillId="11" borderId="1" xfId="0" applyFont="1" applyFill="1" applyBorder="1" applyAlignment="1">
      <alignment vertical="top" wrapText="1"/>
    </xf>
    <xf numFmtId="0" fontId="63" fillId="11" borderId="2" xfId="0" applyFont="1" applyFill="1" applyBorder="1" applyAlignment="1">
      <alignment vertical="top" wrapText="1"/>
    </xf>
    <xf numFmtId="0" fontId="64" fillId="0" borderId="2" xfId="0" applyFont="1" applyBorder="1" applyAlignment="1">
      <alignment vertical="top" wrapText="1"/>
    </xf>
    <xf numFmtId="0" fontId="65" fillId="0" borderId="2" xfId="0" applyFont="1" applyBorder="1" applyAlignment="1">
      <alignment horizontal="center" vertical="top" wrapText="1"/>
    </xf>
    <xf numFmtId="0" fontId="64" fillId="0" borderId="2" xfId="0" applyFont="1" applyBorder="1" applyAlignment="1">
      <alignment horizontal="center" vertical="top" wrapText="1"/>
    </xf>
    <xf numFmtId="0" fontId="65" fillId="0" borderId="2" xfId="0" applyFont="1" applyBorder="1" applyAlignment="1">
      <alignment vertical="top" wrapText="1"/>
    </xf>
    <xf numFmtId="0" fontId="65" fillId="0" borderId="3" xfId="0" applyFont="1" applyBorder="1" applyAlignment="1">
      <alignment vertical="top" wrapText="1"/>
    </xf>
    <xf numFmtId="0" fontId="65" fillId="12" borderId="4" xfId="0" applyFont="1" applyFill="1" applyBorder="1" applyAlignment="1">
      <alignment vertical="top" wrapText="1"/>
    </xf>
    <xf numFmtId="0" fontId="66" fillId="12" borderId="4" xfId="0" applyFont="1" applyFill="1" applyBorder="1" applyAlignment="1">
      <alignment vertical="top" wrapText="1"/>
    </xf>
    <xf numFmtId="0" fontId="66" fillId="12" borderId="4" xfId="0" applyFont="1" applyFill="1" applyBorder="1" applyAlignment="1">
      <alignment vertical="top"/>
    </xf>
    <xf numFmtId="0" fontId="66" fillId="12" borderId="4" xfId="0" applyFont="1" applyFill="1" applyBorder="1" applyAlignment="1">
      <alignment horizontal="center" vertical="top" wrapText="1"/>
    </xf>
    <xf numFmtId="3" fontId="66" fillId="12" borderId="4" xfId="0" applyNumberFormat="1" applyFont="1" applyFill="1" applyBorder="1" applyAlignment="1">
      <alignment horizontal="center" vertical="top"/>
    </xf>
    <xf numFmtId="3" fontId="65" fillId="12" borderId="4" xfId="0" applyNumberFormat="1" applyFont="1" applyFill="1" applyBorder="1" applyAlignment="1">
      <alignment horizontal="center" vertical="top"/>
    </xf>
    <xf numFmtId="169" fontId="66" fillId="12" borderId="4" xfId="0" applyNumberFormat="1" applyFont="1" applyFill="1" applyBorder="1" applyAlignment="1">
      <alignment horizontal="center" vertical="top" wrapText="1"/>
    </xf>
    <xf numFmtId="0" fontId="66" fillId="12" borderId="4" xfId="0" applyFont="1" applyFill="1" applyBorder="1" applyAlignment="1">
      <alignment horizontal="center" vertical="top"/>
    </xf>
    <xf numFmtId="164" fontId="66" fillId="12" borderId="4" xfId="0" applyNumberFormat="1" applyFont="1" applyFill="1" applyBorder="1" applyAlignment="1">
      <alignment horizontal="center" vertical="top" wrapText="1"/>
    </xf>
    <xf numFmtId="164" fontId="66" fillId="12" borderId="4" xfId="0" applyNumberFormat="1" applyFont="1" applyFill="1" applyBorder="1" applyAlignment="1">
      <alignment horizontal="center" vertical="top"/>
    </xf>
    <xf numFmtId="0" fontId="78" fillId="12" borderId="4" xfId="0" applyFont="1" applyFill="1" applyBorder="1" applyAlignment="1">
      <alignment vertical="top" wrapText="1"/>
    </xf>
    <xf numFmtId="164" fontId="78" fillId="12" borderId="4" xfId="0" applyNumberFormat="1" applyFont="1" applyFill="1" applyBorder="1" applyAlignment="1">
      <alignment horizontal="center" vertical="top" wrapText="1"/>
    </xf>
    <xf numFmtId="0" fontId="79" fillId="12" borderId="4" xfId="0" applyFont="1" applyFill="1" applyBorder="1" applyAlignment="1">
      <alignment vertical="top" wrapText="1"/>
    </xf>
    <xf numFmtId="1" fontId="66" fillId="12" borderId="4" xfId="0" applyNumberFormat="1" applyFont="1" applyFill="1" applyBorder="1" applyAlignment="1">
      <alignment horizontal="center" vertical="top"/>
    </xf>
    <xf numFmtId="1" fontId="66" fillId="12" borderId="4" xfId="0" applyNumberFormat="1" applyFont="1" applyFill="1" applyBorder="1" applyAlignment="1">
      <alignment horizontal="center" vertical="top" wrapText="1"/>
    </xf>
    <xf numFmtId="3" fontId="65" fillId="12" borderId="4" xfId="0" quotePrefix="1" applyNumberFormat="1" applyFont="1" applyFill="1" applyBorder="1" applyAlignment="1">
      <alignment horizontal="center" vertical="top"/>
    </xf>
    <xf numFmtId="3" fontId="80" fillId="12" borderId="4" xfId="0" applyNumberFormat="1" applyFont="1" applyFill="1" applyBorder="1" applyAlignment="1">
      <alignment horizontal="center" vertical="top"/>
    </xf>
    <xf numFmtId="3" fontId="66" fillId="12" borderId="4" xfId="0" quotePrefix="1" applyNumberFormat="1" applyFont="1" applyFill="1" applyBorder="1" applyAlignment="1">
      <alignment horizontal="center" vertical="top"/>
    </xf>
    <xf numFmtId="0" fontId="81" fillId="13" borderId="4" xfId="0" applyFont="1" applyFill="1" applyBorder="1" applyAlignment="1">
      <alignment horizontal="center" vertical="center" wrapText="1"/>
    </xf>
    <xf numFmtId="0" fontId="66" fillId="12" borderId="6" xfId="0" applyFont="1" applyFill="1" applyBorder="1" applyAlignment="1">
      <alignment vertical="top" wrapText="1"/>
    </xf>
    <xf numFmtId="0" fontId="82" fillId="12" borderId="4" xfId="0" applyFont="1" applyFill="1" applyBorder="1" applyAlignment="1">
      <alignment vertical="top" wrapText="1"/>
    </xf>
    <xf numFmtId="0" fontId="78" fillId="12" borderId="4" xfId="0" applyFont="1" applyFill="1" applyBorder="1" applyAlignment="1">
      <alignment vertical="top"/>
    </xf>
    <xf numFmtId="0" fontId="78" fillId="12" borderId="4" xfId="0" applyFont="1" applyFill="1" applyBorder="1" applyAlignment="1">
      <alignment horizontal="center" vertical="top"/>
    </xf>
    <xf numFmtId="3" fontId="78" fillId="12" borderId="4" xfId="0" applyNumberFormat="1" applyFont="1" applyFill="1" applyBorder="1" applyAlignment="1">
      <alignment horizontal="center" vertical="top"/>
    </xf>
    <xf numFmtId="3" fontId="79" fillId="12" borderId="4" xfId="0" applyNumberFormat="1" applyFont="1" applyFill="1" applyBorder="1" applyAlignment="1">
      <alignment horizontal="center" vertical="top"/>
    </xf>
    <xf numFmtId="3" fontId="66" fillId="12" borderId="4" xfId="0" applyNumberFormat="1" applyFont="1" applyFill="1" applyBorder="1" applyAlignment="1">
      <alignment horizontal="center" vertical="top" wrapText="1"/>
    </xf>
    <xf numFmtId="0" fontId="65" fillId="14" borderId="4" xfId="0" applyFont="1" applyFill="1" applyBorder="1" applyAlignment="1">
      <alignment vertical="top" wrapText="1"/>
    </xf>
    <xf numFmtId="0" fontId="66" fillId="14" borderId="4" xfId="0" applyFont="1" applyFill="1" applyBorder="1" applyAlignment="1">
      <alignment vertical="top" wrapText="1"/>
    </xf>
    <xf numFmtId="0" fontId="66" fillId="14" borderId="4" xfId="0" applyFont="1" applyFill="1" applyBorder="1" applyAlignment="1">
      <alignment horizontal="center" vertical="top" wrapText="1"/>
    </xf>
    <xf numFmtId="3" fontId="66" fillId="14" borderId="4" xfId="0" applyNumberFormat="1" applyFont="1" applyFill="1" applyBorder="1" applyAlignment="1">
      <alignment horizontal="center" vertical="top"/>
    </xf>
    <xf numFmtId="3" fontId="65" fillId="14" borderId="4" xfId="0" applyNumberFormat="1" applyFont="1" applyFill="1" applyBorder="1" applyAlignment="1">
      <alignment horizontal="center" vertical="top"/>
    </xf>
    <xf numFmtId="0" fontId="66" fillId="14" borderId="4" xfId="0" applyFont="1" applyFill="1" applyBorder="1" applyAlignment="1">
      <alignment horizontal="center" vertical="top"/>
    </xf>
    <xf numFmtId="1" fontId="66" fillId="14" borderId="4" xfId="0" applyNumberFormat="1" applyFont="1" applyFill="1" applyBorder="1" applyAlignment="1">
      <alignment horizontal="center" vertical="top"/>
    </xf>
    <xf numFmtId="164" fontId="66" fillId="14" borderId="4" xfId="0" applyNumberFormat="1" applyFont="1" applyFill="1" applyBorder="1" applyAlignment="1">
      <alignment horizontal="center" vertical="top" wrapText="1"/>
    </xf>
    <xf numFmtId="164" fontId="66" fillId="14" borderId="4" xfId="0" applyNumberFormat="1" applyFont="1" applyFill="1" applyBorder="1" applyAlignment="1">
      <alignment horizontal="center" vertical="top"/>
    </xf>
    <xf numFmtId="0" fontId="65" fillId="14" borderId="4" xfId="0" applyFont="1" applyFill="1" applyBorder="1" applyAlignment="1">
      <alignment vertical="top"/>
    </xf>
    <xf numFmtId="0" fontId="66" fillId="14" borderId="4" xfId="0" applyFont="1" applyFill="1" applyBorder="1" applyAlignment="1">
      <alignment vertical="top"/>
    </xf>
    <xf numFmtId="1" fontId="66" fillId="14" borderId="4" xfId="0" applyNumberFormat="1" applyFont="1" applyFill="1" applyBorder="1" applyAlignment="1">
      <alignment horizontal="center" vertical="top" wrapText="1"/>
    </xf>
    <xf numFmtId="0" fontId="83" fillId="14" borderId="4" xfId="0" applyFont="1" applyFill="1" applyBorder="1" applyAlignment="1">
      <alignment vertical="top" wrapText="1"/>
    </xf>
    <xf numFmtId="164" fontId="78" fillId="14" borderId="4" xfId="0" applyNumberFormat="1" applyFont="1" applyFill="1" applyBorder="1" applyAlignment="1">
      <alignment horizontal="center" vertical="top" wrapText="1"/>
    </xf>
    <xf numFmtId="0" fontId="78" fillId="14" borderId="4" xfId="0" applyNumberFormat="1" applyFont="1" applyFill="1" applyBorder="1" applyAlignment="1">
      <alignment horizontal="center" vertical="top" wrapText="1"/>
    </xf>
    <xf numFmtId="1" fontId="84" fillId="14" borderId="4" xfId="0" applyNumberFormat="1" applyFont="1" applyFill="1" applyBorder="1" applyAlignment="1">
      <alignment horizontal="center" vertical="top" wrapText="1"/>
    </xf>
    <xf numFmtId="0" fontId="85" fillId="14" borderId="4" xfId="0" applyFont="1" applyFill="1" applyBorder="1" applyAlignment="1">
      <alignment vertical="top" wrapText="1"/>
    </xf>
    <xf numFmtId="0" fontId="79" fillId="14" borderId="4" xfId="0" applyFont="1" applyFill="1" applyBorder="1" applyAlignment="1">
      <alignment vertical="top" wrapText="1"/>
    </xf>
    <xf numFmtId="0" fontId="86" fillId="14" borderId="4" xfId="0" applyFont="1" applyFill="1" applyBorder="1" applyAlignment="1">
      <alignment vertical="top" wrapText="1"/>
    </xf>
    <xf numFmtId="164" fontId="78" fillId="14" borderId="4" xfId="0" applyNumberFormat="1" applyFont="1" applyFill="1" applyBorder="1" applyAlignment="1">
      <alignment horizontal="center" vertical="top"/>
    </xf>
    <xf numFmtId="1" fontId="78" fillId="14" borderId="4" xfId="0" applyNumberFormat="1" applyFont="1" applyFill="1" applyBorder="1" applyAlignment="1">
      <alignment horizontal="center" vertical="top" wrapText="1"/>
    </xf>
    <xf numFmtId="1" fontId="78" fillId="14" borderId="4" xfId="0" applyNumberFormat="1" applyFont="1" applyFill="1" applyBorder="1" applyAlignment="1">
      <alignment horizontal="center" vertical="top"/>
    </xf>
    <xf numFmtId="0" fontId="78" fillId="14" borderId="4" xfId="0" applyFont="1" applyFill="1" applyBorder="1" applyAlignment="1">
      <alignment vertical="top" wrapText="1"/>
    </xf>
    <xf numFmtId="3" fontId="78" fillId="14" borderId="4" xfId="0" applyNumberFormat="1" applyFont="1" applyFill="1" applyBorder="1" applyAlignment="1">
      <alignment horizontal="center" vertical="top"/>
    </xf>
    <xf numFmtId="3" fontId="79" fillId="14" borderId="4" xfId="0" applyNumberFormat="1" applyFont="1" applyFill="1" applyBorder="1" applyAlignment="1">
      <alignment horizontal="center" vertical="top"/>
    </xf>
    <xf numFmtId="0" fontId="78" fillId="14" borderId="4" xfId="0" applyFont="1" applyFill="1" applyBorder="1" applyAlignment="1">
      <alignment horizontal="center" vertical="top"/>
    </xf>
    <xf numFmtId="1" fontId="87" fillId="14" borderId="4" xfId="0" applyNumberFormat="1" applyFont="1" applyFill="1" applyBorder="1" applyAlignment="1">
      <alignment horizontal="center" vertical="top" wrapText="1"/>
    </xf>
    <xf numFmtId="0" fontId="88" fillId="12" borderId="4" xfId="0" applyFont="1" applyFill="1" applyBorder="1" applyAlignment="1">
      <alignment vertical="top"/>
    </xf>
    <xf numFmtId="0" fontId="89" fillId="12" borderId="4" xfId="0" applyFont="1" applyFill="1" applyBorder="1" applyAlignment="1">
      <alignment vertical="top"/>
    </xf>
    <xf numFmtId="0" fontId="89" fillId="12" borderId="4" xfId="0" applyFont="1" applyFill="1" applyBorder="1" applyAlignment="1">
      <alignment horizontal="center" vertical="top"/>
    </xf>
    <xf numFmtId="3" fontId="89" fillId="12" borderId="4" xfId="0" applyNumberFormat="1" applyFont="1" applyFill="1" applyBorder="1" applyAlignment="1">
      <alignment horizontal="center" vertical="top"/>
    </xf>
    <xf numFmtId="0" fontId="92" fillId="3" borderId="0" xfId="0" applyFont="1" applyFill="1"/>
    <xf numFmtId="0" fontId="92" fillId="3" borderId="0" xfId="0" applyFont="1" applyFill="1" applyAlignment="1">
      <alignment horizontal="center"/>
    </xf>
    <xf numFmtId="0" fontId="93" fillId="3" borderId="0" xfId="0" applyFont="1" applyFill="1" applyAlignment="1">
      <alignment horizontal="center"/>
    </xf>
    <xf numFmtId="0" fontId="67" fillId="2" borderId="0" xfId="0" applyFont="1" applyFill="1"/>
    <xf numFmtId="0" fontId="94" fillId="0" borderId="0" xfId="0" applyFont="1"/>
    <xf numFmtId="0" fontId="94" fillId="0" borderId="0" xfId="0" applyFont="1" applyFill="1" applyAlignment="1">
      <alignment horizontal="center"/>
    </xf>
    <xf numFmtId="0" fontId="92" fillId="0" borderId="0" xfId="0" applyFont="1" applyFill="1" applyAlignment="1">
      <alignment horizontal="center"/>
    </xf>
    <xf numFmtId="0" fontId="92" fillId="10" borderId="0" xfId="0" applyFont="1" applyFill="1" applyAlignment="1">
      <alignment horizontal="center"/>
    </xf>
    <xf numFmtId="0" fontId="67" fillId="0" borderId="0" xfId="0" applyFont="1"/>
    <xf numFmtId="0" fontId="67" fillId="0" borderId="0" xfId="0" applyFont="1" applyFill="1" applyAlignment="1">
      <alignment horizontal="left"/>
    </xf>
    <xf numFmtId="1" fontId="94" fillId="0" borderId="0" xfId="0" applyNumberFormat="1" applyFont="1" applyFill="1" applyAlignment="1">
      <alignment horizontal="center"/>
    </xf>
    <xf numFmtId="0" fontId="67" fillId="0" borderId="0" xfId="0" applyFont="1" applyAlignment="1">
      <alignment horizontal="left"/>
    </xf>
    <xf numFmtId="164" fontId="69" fillId="0" borderId="0" xfId="155" applyNumberFormat="1" applyFont="1" applyBorder="1" applyAlignment="1">
      <alignment horizontal="center" vertical="center" wrapText="1"/>
    </xf>
    <xf numFmtId="0" fontId="69" fillId="0" borderId="0" xfId="155" applyFont="1" applyBorder="1" applyAlignment="1">
      <alignment horizontal="center" vertical="center" wrapText="1"/>
    </xf>
    <xf numFmtId="164" fontId="94" fillId="0" borderId="0" xfId="0" applyNumberFormat="1" applyFont="1" applyFill="1" applyAlignment="1">
      <alignment horizontal="center"/>
    </xf>
    <xf numFmtId="0" fontId="73" fillId="0" borderId="0" xfId="0" applyFont="1" applyAlignment="1">
      <alignment horizontal="center"/>
    </xf>
    <xf numFmtId="0" fontId="95" fillId="0" borderId="0" xfId="0" applyFont="1"/>
    <xf numFmtId="0" fontId="68" fillId="0" borderId="0" xfId="32" applyFont="1" applyFill="1" applyAlignment="1">
      <alignment horizontal="right" wrapText="1" indent="1"/>
    </xf>
    <xf numFmtId="0" fontId="68" fillId="0" borderId="0" xfId="0" applyFont="1" applyAlignment="1">
      <alignment horizontal="left"/>
    </xf>
    <xf numFmtId="0" fontId="96" fillId="0" borderId="0" xfId="0" applyFont="1"/>
    <xf numFmtId="3" fontId="68" fillId="0" borderId="0" xfId="33" applyNumberFormat="1" applyFont="1" applyFill="1" applyAlignment="1">
      <alignment horizontal="center"/>
    </xf>
    <xf numFmtId="164" fontId="68" fillId="0" borderId="0" xfId="0" quotePrefix="1" applyNumberFormat="1" applyFont="1" applyFill="1" applyAlignment="1">
      <alignment horizontal="center"/>
    </xf>
    <xf numFmtId="0" fontId="67" fillId="0" borderId="0" xfId="0" applyFont="1" applyFill="1"/>
    <xf numFmtId="0" fontId="96" fillId="0" borderId="0" xfId="0" applyFont="1" applyFill="1"/>
    <xf numFmtId="0" fontId="69" fillId="0" borderId="0" xfId="155" applyFont="1" applyBorder="1" applyAlignment="1">
      <alignment horizontal="right" vertical="center" wrapText="1"/>
    </xf>
    <xf numFmtId="0" fontId="69" fillId="8" borderId="0" xfId="155" applyFont="1" applyFill="1" applyBorder="1" applyAlignment="1">
      <alignment horizontal="right" vertical="center" wrapText="1"/>
    </xf>
    <xf numFmtId="0" fontId="69" fillId="9" borderId="0" xfId="155" applyFont="1" applyFill="1" applyBorder="1" applyAlignment="1">
      <alignment horizontal="right" vertical="center" wrapText="1"/>
    </xf>
    <xf numFmtId="3" fontId="34" fillId="0" borderId="5" xfId="156" applyNumberFormat="1" applyFont="1" applyFill="1" applyBorder="1" applyAlignment="1">
      <alignment horizontal="center"/>
    </xf>
    <xf numFmtId="3" fontId="18" fillId="0" borderId="0" xfId="0" applyNumberFormat="1" applyFont="1" applyFill="1" applyAlignment="1">
      <alignment horizontal="center"/>
    </xf>
    <xf numFmtId="0" fontId="34" fillId="0" borderId="0" xfId="156" applyNumberFormat="1" applyFont="1" applyFill="1" applyBorder="1" applyAlignment="1">
      <alignment horizontal="center"/>
    </xf>
    <xf numFmtId="1" fontId="38" fillId="0" borderId="0" xfId="160" applyNumberFormat="1" applyFont="1" applyFill="1" applyAlignment="1">
      <alignment horizontal="center"/>
    </xf>
    <xf numFmtId="1" fontId="38" fillId="0" borderId="0" xfId="163" applyNumberFormat="1" applyFont="1" applyFill="1" applyAlignment="1">
      <alignment horizontal="center"/>
    </xf>
    <xf numFmtId="0" fontId="34" fillId="0" borderId="0" xfId="127" applyNumberFormat="1" applyFont="1" applyFill="1" applyBorder="1" applyAlignment="1">
      <alignment horizontal="center" vertical="center"/>
    </xf>
    <xf numFmtId="0" fontId="43" fillId="0" borderId="0" xfId="0" applyFont="1" applyFill="1"/>
    <xf numFmtId="0" fontId="34" fillId="0" borderId="0" xfId="127" applyNumberFormat="1" applyFont="1" applyFill="1" applyBorder="1" applyAlignment="1">
      <alignment horizontal="left" vertical="center"/>
    </xf>
    <xf numFmtId="0" fontId="34" fillId="0" borderId="0" xfId="57" applyNumberFormat="1" applyFont="1" applyFill="1" applyBorder="1" applyAlignment="1">
      <alignment horizontal="left" vertical="center"/>
    </xf>
  </cellXfs>
  <cellStyles count="164">
    <cellStyle name="Hyperlink 2" xfId="1"/>
    <cellStyle name="Hyperlink 2 2" xfId="47"/>
    <cellStyle name="Hyperlink 3" xfId="2"/>
    <cellStyle name="Normal" xfId="0" builtinId="0" customBuiltin="1"/>
    <cellStyle name="Normal 10" xfId="3"/>
    <cellStyle name="Normal 10 2" xfId="49"/>
    <cellStyle name="Normal 10 2 2" xfId="50"/>
    <cellStyle name="Normal 10 2 2 2" xfId="51"/>
    <cellStyle name="Normal 10 2 3" xfId="52"/>
    <cellStyle name="Normal 10 3" xfId="53"/>
    <cellStyle name="Normal 10 3 2" xfId="54"/>
    <cellStyle name="Normal 10 4" xfId="55"/>
    <cellStyle name="Normal 10 5" xfId="48"/>
    <cellStyle name="Normal 11" xfId="4"/>
    <cellStyle name="Normal 11 2" xfId="57"/>
    <cellStyle name="Normal 11 2 2" xfId="58"/>
    <cellStyle name="Normal 11 3" xfId="59"/>
    <cellStyle name="Normal 11 4" xfId="56"/>
    <cellStyle name="Normal 12" xfId="5"/>
    <cellStyle name="Normal 12 2" xfId="61"/>
    <cellStyle name="Normal 12 3" xfId="60"/>
    <cellStyle name="Normal 13" xfId="6"/>
    <cellStyle name="Normal 13 2" xfId="62"/>
    <cellStyle name="Normal 14" xfId="7"/>
    <cellStyle name="Normal 14 2" xfId="63"/>
    <cellStyle name="Normal 15" xfId="8"/>
    <cellStyle name="Normal 15 2" xfId="64"/>
    <cellStyle name="Normal 16" xfId="9"/>
    <cellStyle name="Normal 16 2" xfId="65"/>
    <cellStyle name="Normal 17" xfId="10"/>
    <cellStyle name="Normal 17 2" xfId="66"/>
    <cellStyle name="Normal 18" xfId="11"/>
    <cellStyle name="Normal 19" xfId="45"/>
    <cellStyle name="Normal 2" xfId="12"/>
    <cellStyle name="Normal 2 10" xfId="127"/>
    <cellStyle name="Normal 2 2" xfId="13"/>
    <cellStyle name="Normal 2 2 2" xfId="14"/>
    <cellStyle name="Normal 2 2 3" xfId="68"/>
    <cellStyle name="Normal 2 3" xfId="15"/>
    <cellStyle name="Normal 2 3 2" xfId="70"/>
    <cellStyle name="Normal 2 3 3" xfId="69"/>
    <cellStyle name="Normal 2 4" xfId="16"/>
    <cellStyle name="Normal 2 5" xfId="17"/>
    <cellStyle name="Normal 2 6" xfId="18"/>
    <cellStyle name="Normal 2 7" xfId="19"/>
    <cellStyle name="Normal 2 8" xfId="20"/>
    <cellStyle name="Normal 2 9" xfId="67"/>
    <cellStyle name="Normal 2_STO" xfId="71"/>
    <cellStyle name="Normal 20" xfId="46"/>
    <cellStyle name="Normal 21" xfId="126"/>
    <cellStyle name="Normal 22" xfId="129"/>
    <cellStyle name="Normal 23" xfId="130"/>
    <cellStyle name="Normal 24" xfId="131"/>
    <cellStyle name="Normal 25" xfId="132"/>
    <cellStyle name="Normal 26" xfId="133"/>
    <cellStyle name="Normal 27" xfId="134"/>
    <cellStyle name="Normal 28" xfId="135"/>
    <cellStyle name="Normal 29" xfId="136"/>
    <cellStyle name="Normal 3" xfId="21"/>
    <cellStyle name="Normal 3 2" xfId="22"/>
    <cellStyle name="Normal 3 2 2" xfId="74"/>
    <cellStyle name="Normal 3 2 2 2" xfId="75"/>
    <cellStyle name="Normal 3 2 3" xfId="76"/>
    <cellStyle name="Normal 3 2 4" xfId="73"/>
    <cellStyle name="Normal 3 3" xfId="77"/>
    <cellStyle name="Normal 3 3 2" xfId="78"/>
    <cellStyle name="Normal 3 3 3" xfId="79"/>
    <cellStyle name="Normal 3 4" xfId="80"/>
    <cellStyle name="Normal 3 5" xfId="81"/>
    <cellStyle name="Normal 3 6" xfId="72"/>
    <cellStyle name="Normal 30" xfId="137"/>
    <cellStyle name="Normal 31" xfId="138"/>
    <cellStyle name="Normal 32" xfId="139"/>
    <cellStyle name="Normal 33" xfId="140"/>
    <cellStyle name="Normal 34" xfId="141"/>
    <cellStyle name="Normal 35" xfId="142"/>
    <cellStyle name="Normal 36" xfId="143"/>
    <cellStyle name="Normal 37" xfId="144"/>
    <cellStyle name="Normal 38" xfId="145"/>
    <cellStyle name="Normal 39" xfId="146"/>
    <cellStyle name="Normal 4" xfId="23"/>
    <cellStyle name="Normal 4 2" xfId="24"/>
    <cellStyle name="Normal 4 2 2" xfId="84"/>
    <cellStyle name="Normal 4 2 3" xfId="85"/>
    <cellStyle name="Normal 4 2 4" xfId="83"/>
    <cellStyle name="Normal 4 3" xfId="86"/>
    <cellStyle name="Normal 4 3 2" xfId="87"/>
    <cellStyle name="Normal 4 3 3" xfId="88"/>
    <cellStyle name="Normal 4 4" xfId="89"/>
    <cellStyle name="Normal 4 5" xfId="90"/>
    <cellStyle name="Normal 4 6" xfId="82"/>
    <cellStyle name="Normal 40" xfId="147"/>
    <cellStyle name="Normal 41" xfId="148"/>
    <cellStyle name="Normal 42" xfId="149"/>
    <cellStyle name="Normal 43" xfId="150"/>
    <cellStyle name="Normal 44" xfId="151"/>
    <cellStyle name="Normal 45" xfId="152"/>
    <cellStyle name="Normal 46" xfId="153"/>
    <cellStyle name="Normal 47" xfId="154"/>
    <cellStyle name="Normal 48" xfId="155"/>
    <cellStyle name="Normal 49" xfId="158"/>
    <cellStyle name="Normal 5" xfId="25"/>
    <cellStyle name="Normal 5 2" xfId="92"/>
    <cellStyle name="Normal 5 3" xfId="93"/>
    <cellStyle name="Normal 5 4" xfId="91"/>
    <cellStyle name="Normal 50" xfId="159"/>
    <cellStyle name="Normal 51" xfId="160"/>
    <cellStyle name="Normal 52" xfId="161"/>
    <cellStyle name="Normal 53" xfId="162"/>
    <cellStyle name="Normal 54" xfId="163"/>
    <cellStyle name="Normal 6" xfId="26"/>
    <cellStyle name="Normal 6 2" xfId="95"/>
    <cellStyle name="Normal 6 2 2" xfId="96"/>
    <cellStyle name="Normal 6 3" xfId="97"/>
    <cellStyle name="Normal 6 4" xfId="94"/>
    <cellStyle name="Normal 7" xfId="27"/>
    <cellStyle name="Normal 7 2" xfId="99"/>
    <cellStyle name="Normal 7 2 2" xfId="100"/>
    <cellStyle name="Normal 7 2 2 2" xfId="101"/>
    <cellStyle name="Normal 7 2 3" xfId="102"/>
    <cellStyle name="Normal 7 3" xfId="103"/>
    <cellStyle name="Normal 7 3 2" xfId="104"/>
    <cellStyle name="Normal 7 4" xfId="105"/>
    <cellStyle name="Normal 7 5" xfId="106"/>
    <cellStyle name="Normal 7 5 2" xfId="107"/>
    <cellStyle name="Normal 7 6" xfId="98"/>
    <cellStyle name="Normal 8" xfId="28"/>
    <cellStyle name="Normal 8 2" xfId="109"/>
    <cellStyle name="Normal 8 2 2" xfId="110"/>
    <cellStyle name="Normal 8 2 2 2" xfId="111"/>
    <cellStyle name="Normal 8 2 3" xfId="112"/>
    <cellStyle name="Normal 8 3" xfId="113"/>
    <cellStyle name="Normal 8 3 2" xfId="114"/>
    <cellStyle name="Normal 8 4" xfId="115"/>
    <cellStyle name="Normal 8 5" xfId="108"/>
    <cellStyle name="Normal 9" xfId="29"/>
    <cellStyle name="Normal 9 2" xfId="117"/>
    <cellStyle name="Normal 9 2 2" xfId="118"/>
    <cellStyle name="Normal 9 2 2 2" xfId="119"/>
    <cellStyle name="Normal 9 2 3" xfId="120"/>
    <cellStyle name="Normal 9 3" xfId="121"/>
    <cellStyle name="Normal 9 3 2" xfId="122"/>
    <cellStyle name="Normal 9 4" xfId="123"/>
    <cellStyle name="Normal 9 5" xfId="116"/>
    <cellStyle name="Normal_1.1" xfId="124"/>
    <cellStyle name="Normal_Sheet1" xfId="30"/>
    <cellStyle name="Normal_Sheet1 2" xfId="31"/>
    <cellStyle name="Normal_Sheet1 3" xfId="156"/>
    <cellStyle name="Normal_Sheet1 4" xfId="32"/>
    <cellStyle name="Normal_Sheet1 5" xfId="33"/>
    <cellStyle name="Percent 10" xfId="34"/>
    <cellStyle name="Percent 11" xfId="35"/>
    <cellStyle name="Percent 12" xfId="128"/>
    <cellStyle name="Percent 13" xfId="157"/>
    <cellStyle name="Percent 2" xfId="36"/>
    <cellStyle name="Percent 2 2" xfId="37"/>
    <cellStyle name="Percent 3" xfId="38"/>
    <cellStyle name="Percent 4" xfId="39"/>
    <cellStyle name="Percent 5" xfId="40"/>
    <cellStyle name="Percent 6" xfId="41"/>
    <cellStyle name="Percent 7" xfId="42"/>
    <cellStyle name="Percent 8" xfId="43"/>
    <cellStyle name="Percent 9" xfId="44"/>
    <cellStyle name="Style 1" xfId="125"/>
  </cellStyles>
  <dxfs count="16">
    <dxf>
      <font>
        <strike val="0"/>
        <outline val="0"/>
        <shadow val="0"/>
        <u val="none"/>
        <vertAlign val="baseline"/>
        <sz val="10"/>
        <name val="Calibri"/>
        <scheme val="minor"/>
      </font>
      <alignment horizontal="general" vertical="top" textRotation="0" indent="0" justifyLastLine="0" shrinkToFit="0" readingOrder="0"/>
    </dxf>
    <dxf>
      <font>
        <strike val="0"/>
        <outline val="0"/>
        <shadow val="0"/>
        <u val="none"/>
        <vertAlign val="baseline"/>
        <sz val="10"/>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border outline="0">
        <right style="thin">
          <color indexed="64"/>
        </right>
      </border>
    </dxf>
    <dxf>
      <font>
        <strike val="0"/>
        <outline val="0"/>
        <shadow val="0"/>
        <u val="none"/>
        <vertAlign val="baseline"/>
        <sz val="10"/>
        <name val="Calibri"/>
        <scheme val="minor"/>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minor"/>
      </font>
      <alignment horizontal="general" vertical="top" textRotation="0" wrapText="1" indent="0" justifyLastLine="0" shrinkToFit="0" readingOrder="0"/>
    </dxf>
  </dxfs>
  <tableStyles count="0" defaultTableStyle="TableStyleMedium2" defaultPivotStyle="PivotStyleLight16"/>
  <colors>
    <mruColors>
      <color rgb="FF003399"/>
      <color rgb="FF3333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Georgia" panose="02040502050405020303" pitchFamily="18" charset="0"/>
                <a:ea typeface="+mn-ea"/>
                <a:cs typeface="+mn-cs"/>
              </a:defRPr>
            </a:pPr>
            <a:r>
              <a:rPr lang="el-GR" sz="1000">
                <a:latin typeface="Georgia" panose="02040502050405020303" pitchFamily="18" charset="0"/>
              </a:rPr>
              <a:t>Διάγραμμα</a:t>
            </a:r>
            <a:r>
              <a:rPr lang="en-US" sz="1000" baseline="0">
                <a:latin typeface="Georgia" panose="02040502050405020303" pitchFamily="18" charset="0"/>
              </a:rPr>
              <a:t> 1.1: </a:t>
            </a:r>
            <a:r>
              <a:rPr lang="el-GR" sz="1000" baseline="0">
                <a:latin typeface="Georgia" panose="02040502050405020303" pitchFamily="18" charset="0"/>
              </a:rPr>
              <a:t>Τριμηνιαίο % απασχόλησης ΕΔ</a:t>
            </a:r>
            <a:endParaRPr lang="en-US" sz="1000">
              <a:latin typeface="Georgia" panose="02040502050405020303" pitchFamily="18" charset="0"/>
            </a:endParaRPr>
          </a:p>
        </c:rich>
      </c:tx>
      <c:layout>
        <c:manualLayout>
          <c:xMode val="edge"/>
          <c:yMode val="edge"/>
          <c:x val="0.12886009137633439"/>
          <c:y val="1.1914892020118343E-2"/>
        </c:manualLayout>
      </c:layout>
      <c:overlay val="0"/>
      <c:spPr>
        <a:noFill/>
        <a:ln>
          <a:noFill/>
        </a:ln>
        <a:effectLst/>
      </c:spPr>
    </c:title>
    <c:autoTitleDeleted val="0"/>
    <c:plotArea>
      <c:layout>
        <c:manualLayout>
          <c:layoutTarget val="inner"/>
          <c:xMode val="edge"/>
          <c:yMode val="edge"/>
          <c:x val="0.13252966266542271"/>
          <c:y val="0.14269135935421196"/>
          <c:w val="0.86656700907310447"/>
          <c:h val="0.66552566345873432"/>
        </c:manualLayout>
      </c:layout>
      <c:lineChart>
        <c:grouping val="standard"/>
        <c:varyColors val="0"/>
        <c:ser>
          <c:idx val="0"/>
          <c:order val="0"/>
          <c:spPr>
            <a:ln w="28575" cap="rnd">
              <a:solidFill>
                <a:schemeClr val="accent1"/>
              </a:solidFill>
              <a:round/>
            </a:ln>
            <a:effectLst/>
          </c:spPr>
          <c:marker>
            <c:symbol val="none"/>
          </c:marker>
          <c:dLbls>
            <c:dLbl>
              <c:idx val="15"/>
              <c:layout>
                <c:manualLayout>
                  <c:x val="-1.2093044612168756E-2"/>
                  <c:y val="-6.68122097308704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5.4838730935017682E-3"/>
                  <c:y val="-3.968026940740684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graphs'!$F$2:$W$2</c:f>
              <c:strCache>
                <c:ptCount val="17"/>
                <c:pt idx="1">
                  <c:v>2014 q3</c:v>
                </c:pt>
                <c:pt idx="2">
                  <c:v>2014 q4</c:v>
                </c:pt>
                <c:pt idx="3">
                  <c:v>2015 q1</c:v>
                </c:pt>
                <c:pt idx="4">
                  <c:v>2015 q2</c:v>
                </c:pt>
                <c:pt idx="5">
                  <c:v>2015 q3</c:v>
                </c:pt>
                <c:pt idx="6">
                  <c:v>2015 q4</c:v>
                </c:pt>
                <c:pt idx="7">
                  <c:v>2016 q1</c:v>
                </c:pt>
                <c:pt idx="8">
                  <c:v>2016 q2</c:v>
                </c:pt>
                <c:pt idx="9">
                  <c:v>2016 q3</c:v>
                </c:pt>
                <c:pt idx="10">
                  <c:v>2016 q4</c:v>
                </c:pt>
                <c:pt idx="11">
                  <c:v>2017q1</c:v>
                </c:pt>
                <c:pt idx="12">
                  <c:v>2017 q2</c:v>
                </c:pt>
                <c:pt idx="13">
                  <c:v>2017 q3</c:v>
                </c:pt>
                <c:pt idx="14">
                  <c:v>2017 q4</c:v>
                </c:pt>
                <c:pt idx="15">
                  <c:v>2018q1</c:v>
                </c:pt>
                <c:pt idx="16">
                  <c:v>2018q2</c:v>
                </c:pt>
              </c:strCache>
            </c:strRef>
          </c:cat>
          <c:val>
            <c:numRef>
              <c:f>'Q graphs'!$F$3:$W$3</c:f>
              <c:numCache>
                <c:formatCode>#,#00</c:formatCode>
                <c:ptCount val="17"/>
                <c:pt idx="1">
                  <c:v>-3.6436609959911159E-2</c:v>
                </c:pt>
                <c:pt idx="2">
                  <c:v>0.11680533272953042</c:v>
                </c:pt>
                <c:pt idx="3" formatCode="General">
                  <c:v>0.6</c:v>
                </c:pt>
                <c:pt idx="4">
                  <c:v>0.58810130820294848</c:v>
                </c:pt>
                <c:pt idx="5">
                  <c:v>0.78873562214898385</c:v>
                </c:pt>
                <c:pt idx="6">
                  <c:v>0.87513906671681241</c:v>
                </c:pt>
                <c:pt idx="7">
                  <c:v>1.426501368539701</c:v>
                </c:pt>
                <c:pt idx="8">
                  <c:v>1.0995407115795608</c:v>
                </c:pt>
                <c:pt idx="9">
                  <c:v>0.90518459589881139</c:v>
                </c:pt>
                <c:pt idx="10">
                  <c:v>1.5581276533944255</c:v>
                </c:pt>
                <c:pt idx="11">
                  <c:v>0.3</c:v>
                </c:pt>
                <c:pt idx="12" formatCode="General">
                  <c:v>0.6</c:v>
                </c:pt>
                <c:pt idx="13" formatCode="General">
                  <c:v>0.7</c:v>
                </c:pt>
                <c:pt idx="14" formatCode="#.##00">
                  <c:v>0.7</c:v>
                </c:pt>
                <c:pt idx="15" formatCode="#.##00">
                  <c:v>1.1000000000000001</c:v>
                </c:pt>
                <c:pt idx="16">
                  <c:v>1</c:v>
                </c:pt>
              </c:numCache>
            </c:numRef>
          </c:val>
          <c:smooth val="1"/>
        </c:ser>
        <c:dLbls>
          <c:showLegendKey val="0"/>
          <c:showVal val="0"/>
          <c:showCatName val="0"/>
          <c:showSerName val="0"/>
          <c:showPercent val="0"/>
          <c:showBubbleSize val="0"/>
        </c:dLbls>
        <c:marker val="1"/>
        <c:smooth val="0"/>
        <c:axId val="188394880"/>
        <c:axId val="190268544"/>
      </c:lineChart>
      <c:catAx>
        <c:axId val="18839488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268544"/>
        <c:crosses val="autoZero"/>
        <c:auto val="1"/>
        <c:lblAlgn val="ctr"/>
        <c:lblOffset val="100"/>
        <c:noMultiLvlLbl val="0"/>
      </c:catAx>
      <c:valAx>
        <c:axId val="19026854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83948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900">
                <a:latin typeface="Georgia" panose="02040502050405020303" pitchFamily="18" charset="0"/>
              </a:rPr>
              <a:t>Διάγραμμα 1.4: Ποσοστό</a:t>
            </a:r>
            <a:r>
              <a:rPr lang="el-GR" sz="900" baseline="0">
                <a:latin typeface="Georgia" panose="02040502050405020303" pitchFamily="18" charset="0"/>
              </a:rPr>
              <a:t> </a:t>
            </a:r>
            <a:r>
              <a:rPr lang="el-GR" sz="900">
                <a:latin typeface="Georgia" panose="02040502050405020303" pitchFamily="18" charset="0"/>
              </a:rPr>
              <a:t> ανεργίας και</a:t>
            </a:r>
            <a:r>
              <a:rPr lang="el-GR" sz="900" baseline="0">
                <a:latin typeface="Georgia" panose="02040502050405020303" pitchFamily="18" charset="0"/>
              </a:rPr>
              <a:t> </a:t>
            </a:r>
            <a:r>
              <a:rPr lang="el-GR" sz="900">
                <a:latin typeface="Georgia" panose="02040502050405020303" pitchFamily="18" charset="0"/>
              </a:rPr>
              <a:t>κενών θέσεων</a:t>
            </a:r>
          </a:p>
        </c:rich>
      </c:tx>
      <c:overlay val="0"/>
      <c:spPr>
        <a:noFill/>
        <a:ln>
          <a:noFill/>
        </a:ln>
        <a:effectLst/>
      </c:spPr>
    </c:title>
    <c:autoTitleDeleted val="0"/>
    <c:plotArea>
      <c:layout>
        <c:manualLayout>
          <c:layoutTarget val="inner"/>
          <c:xMode val="edge"/>
          <c:yMode val="edge"/>
          <c:x val="7.4914260717410336E-2"/>
          <c:y val="0.19949074074074077"/>
          <c:w val="0.90286351706036749"/>
          <c:h val="0.61498432487605714"/>
        </c:manualLayout>
      </c:layout>
      <c:lineChart>
        <c:grouping val="standard"/>
        <c:varyColors val="0"/>
        <c:ser>
          <c:idx val="0"/>
          <c:order val="0"/>
          <c:tx>
            <c:strRef>
              <c:f>ΕΤΗΣΙΑ!$A$10</c:f>
              <c:strCache>
                <c:ptCount val="1"/>
                <c:pt idx="0">
                  <c:v>Ποσοστό κενών θέσεων</c:v>
                </c:pt>
              </c:strCache>
            </c:strRef>
          </c:tx>
          <c:spPr>
            <a:ln w="28575" cap="rnd">
              <a:solidFill>
                <a:schemeClr val="accent1"/>
              </a:solidFill>
              <a:prstDash val="sys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ΕΤΗΣΙΑ!$B$9:$F$9</c:f>
              <c:numCache>
                <c:formatCode>General</c:formatCode>
                <c:ptCount val="5"/>
                <c:pt idx="0">
                  <c:v>2013</c:v>
                </c:pt>
                <c:pt idx="1">
                  <c:v>2014</c:v>
                </c:pt>
                <c:pt idx="2">
                  <c:v>2015</c:v>
                </c:pt>
                <c:pt idx="3">
                  <c:v>2016</c:v>
                </c:pt>
                <c:pt idx="4">
                  <c:v>2017</c:v>
                </c:pt>
              </c:numCache>
            </c:numRef>
          </c:cat>
          <c:val>
            <c:numRef>
              <c:f>ΕΤΗΣΙΑ!$B$10:$F$10</c:f>
              <c:numCache>
                <c:formatCode>General</c:formatCode>
                <c:ptCount val="5"/>
                <c:pt idx="0">
                  <c:v>0.4</c:v>
                </c:pt>
                <c:pt idx="1">
                  <c:v>0.8</c:v>
                </c:pt>
                <c:pt idx="2">
                  <c:v>0.9</c:v>
                </c:pt>
                <c:pt idx="3">
                  <c:v>1.2</c:v>
                </c:pt>
                <c:pt idx="4" formatCode="#,#00">
                  <c:v>1</c:v>
                </c:pt>
              </c:numCache>
            </c:numRef>
          </c:val>
          <c:smooth val="1"/>
        </c:ser>
        <c:dLbls>
          <c:showLegendKey val="0"/>
          <c:showVal val="0"/>
          <c:showCatName val="0"/>
          <c:showSerName val="0"/>
          <c:showPercent val="0"/>
          <c:showBubbleSize val="0"/>
        </c:dLbls>
        <c:marker val="1"/>
        <c:smooth val="0"/>
        <c:axId val="191018496"/>
        <c:axId val="191020032"/>
      </c:lineChart>
      <c:lineChart>
        <c:grouping val="standard"/>
        <c:varyColors val="0"/>
        <c:ser>
          <c:idx val="1"/>
          <c:order val="1"/>
          <c:tx>
            <c:strRef>
              <c:f>ΕΤΗΣΙΑ!$A$11</c:f>
              <c:strCache>
                <c:ptCount val="1"/>
                <c:pt idx="0">
                  <c:v>Ποσοστό ανεργίας</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ΕΤΗΣΙΑ!$B$9:$F$9</c:f>
              <c:numCache>
                <c:formatCode>General</c:formatCode>
                <c:ptCount val="5"/>
                <c:pt idx="0">
                  <c:v>2013</c:v>
                </c:pt>
                <c:pt idx="1">
                  <c:v>2014</c:v>
                </c:pt>
                <c:pt idx="2">
                  <c:v>2015</c:v>
                </c:pt>
                <c:pt idx="3">
                  <c:v>2016</c:v>
                </c:pt>
                <c:pt idx="4">
                  <c:v>2017</c:v>
                </c:pt>
              </c:numCache>
            </c:numRef>
          </c:cat>
          <c:val>
            <c:numRef>
              <c:f>ΕΤΗΣΙΑ!$B$11:$F$11</c:f>
              <c:numCache>
                <c:formatCode>General</c:formatCode>
                <c:ptCount val="5"/>
                <c:pt idx="0">
                  <c:v>15.9</c:v>
                </c:pt>
                <c:pt idx="1">
                  <c:v>16.2</c:v>
                </c:pt>
                <c:pt idx="2">
                  <c:v>14.9</c:v>
                </c:pt>
                <c:pt idx="3" formatCode="#,#00">
                  <c:v>13</c:v>
                </c:pt>
                <c:pt idx="4" formatCode="#,#00">
                  <c:v>11</c:v>
                </c:pt>
              </c:numCache>
            </c:numRef>
          </c:val>
          <c:smooth val="1"/>
        </c:ser>
        <c:dLbls>
          <c:showLegendKey val="0"/>
          <c:showVal val="0"/>
          <c:showCatName val="0"/>
          <c:showSerName val="0"/>
          <c:showPercent val="0"/>
          <c:showBubbleSize val="0"/>
        </c:dLbls>
        <c:marker val="1"/>
        <c:smooth val="0"/>
        <c:axId val="191028224"/>
        <c:axId val="191026304"/>
      </c:lineChart>
      <c:catAx>
        <c:axId val="1910184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1020032"/>
        <c:crosses val="autoZero"/>
        <c:auto val="1"/>
        <c:lblAlgn val="ctr"/>
        <c:lblOffset val="100"/>
        <c:noMultiLvlLbl val="0"/>
      </c:catAx>
      <c:valAx>
        <c:axId val="191020032"/>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a:p>
                <a:pPr>
                  <a:defRPr sz="1000" b="0" i="0" u="none" strike="noStrike" kern="1200" baseline="0">
                    <a:solidFill>
                      <a:schemeClr val="tx1">
                        <a:lumMod val="65000"/>
                        <a:lumOff val="35000"/>
                      </a:schemeClr>
                    </a:solidFill>
                    <a:latin typeface="+mn-lt"/>
                    <a:ea typeface="+mn-ea"/>
                    <a:cs typeface="+mn-cs"/>
                  </a:defRPr>
                </a:pPr>
                <a:endParaRPr lang="en-US"/>
              </a:p>
            </c:rich>
          </c:tx>
          <c:layout>
            <c:manualLayout>
              <c:xMode val="edge"/>
              <c:yMode val="edge"/>
              <c:x val="0"/>
              <c:y val="0.82363772236803734"/>
            </c:manualLayout>
          </c:layout>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1018496"/>
        <c:crosses val="autoZero"/>
        <c:crossBetween val="between"/>
      </c:valAx>
      <c:valAx>
        <c:axId val="191026304"/>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c:rich>
          </c:tx>
          <c:layout>
            <c:manualLayout>
              <c:xMode val="edge"/>
              <c:yMode val="edge"/>
              <c:x val="0.95400416843592406"/>
              <c:y val="0.84215624088655583"/>
            </c:manualLayout>
          </c:layout>
          <c:overlay val="0"/>
          <c:spPr>
            <a:noFill/>
            <a:ln>
              <a:noFill/>
            </a:ln>
            <a:effectLst/>
          </c:sp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1028224"/>
        <c:crosses val="max"/>
        <c:crossBetween val="between"/>
      </c:valAx>
      <c:catAx>
        <c:axId val="191028224"/>
        <c:scaling>
          <c:orientation val="minMax"/>
        </c:scaling>
        <c:delete val="1"/>
        <c:axPos val="b"/>
        <c:numFmt formatCode="General" sourceLinked="1"/>
        <c:majorTickMark val="out"/>
        <c:minorTickMark val="none"/>
        <c:tickLblPos val="nextTo"/>
        <c:crossAx val="191026304"/>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a:t> </a:t>
            </a:r>
            <a:r>
              <a:rPr lang="el-GR" sz="900">
                <a:latin typeface="Georgia" panose="02040502050405020303" pitchFamily="18" charset="0"/>
              </a:rPr>
              <a:t>Διάγραμμα 1.5</a:t>
            </a:r>
            <a:r>
              <a:rPr lang="en-US" sz="900">
                <a:latin typeface="Georgia" panose="02040502050405020303" pitchFamily="18" charset="0"/>
              </a:rPr>
              <a:t>:</a:t>
            </a:r>
            <a:r>
              <a:rPr lang="el-GR" sz="900">
                <a:latin typeface="Georgia" panose="02040502050405020303" pitchFamily="18" charset="0"/>
              </a:rPr>
              <a:t> Μακροχρόνια ανεργία % εργατικού δυναμικού</a:t>
            </a:r>
          </a:p>
          <a:p>
            <a:pPr>
              <a:defRPr sz="1400" b="0" i="0" u="none" strike="noStrike" kern="1200" spc="0" baseline="0">
                <a:solidFill>
                  <a:schemeClr val="tx1">
                    <a:lumMod val="65000"/>
                    <a:lumOff val="35000"/>
                  </a:schemeClr>
                </a:solidFill>
                <a:latin typeface="+mn-lt"/>
                <a:ea typeface="+mn-ea"/>
                <a:cs typeface="+mn-cs"/>
              </a:defRPr>
            </a:pPr>
            <a:endParaRPr lang="el-GR" sz="900">
              <a:latin typeface="Georgia" panose="02040502050405020303" pitchFamily="18" charset="0"/>
            </a:endParaRPr>
          </a:p>
        </c:rich>
      </c:tx>
      <c:overlay val="0"/>
      <c:spPr>
        <a:noFill/>
        <a:ln>
          <a:noFill/>
        </a:ln>
        <a:effectLst/>
      </c:spPr>
    </c:title>
    <c:autoTitleDeleted val="0"/>
    <c:plotArea>
      <c:layout>
        <c:manualLayout>
          <c:layoutTarget val="inner"/>
          <c:xMode val="edge"/>
          <c:yMode val="edge"/>
          <c:x val="0.10344203849518809"/>
          <c:y val="0.18560185185185185"/>
          <c:w val="0.89655796150481193"/>
          <c:h val="0.72088764946048411"/>
        </c:manualLayout>
      </c:layout>
      <c:lineChart>
        <c:grouping val="standard"/>
        <c:varyColors val="0"/>
        <c:ser>
          <c:idx val="0"/>
          <c:order val="0"/>
          <c:tx>
            <c:strRef>
              <c:f>ΕΤΗΣΙΑ!$A$13</c:f>
              <c:strCache>
                <c:ptCount val="1"/>
                <c:pt idx="0">
                  <c:v> &gt;12 μήνες/εργατικό δυναμικό %</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ΕΤΗΣΙΑ!$B$12:$F$12</c:f>
              <c:numCache>
                <c:formatCode>General</c:formatCode>
                <c:ptCount val="5"/>
                <c:pt idx="0">
                  <c:v>2013</c:v>
                </c:pt>
                <c:pt idx="1">
                  <c:v>2014</c:v>
                </c:pt>
                <c:pt idx="2">
                  <c:v>2015</c:v>
                </c:pt>
                <c:pt idx="3">
                  <c:v>2016</c:v>
                </c:pt>
                <c:pt idx="4">
                  <c:v>2017</c:v>
                </c:pt>
              </c:numCache>
            </c:numRef>
          </c:cat>
          <c:val>
            <c:numRef>
              <c:f>ΕΤΗΣΙΑ!$B$13:$F$13</c:f>
              <c:numCache>
                <c:formatCode>General</c:formatCode>
                <c:ptCount val="5"/>
                <c:pt idx="0" formatCode="#,#00">
                  <c:v>6</c:v>
                </c:pt>
                <c:pt idx="1">
                  <c:v>7.6</c:v>
                </c:pt>
                <c:pt idx="2">
                  <c:v>6.8</c:v>
                </c:pt>
                <c:pt idx="3">
                  <c:v>5.7</c:v>
                </c:pt>
                <c:pt idx="4">
                  <c:v>4.5</c:v>
                </c:pt>
              </c:numCache>
            </c:numRef>
          </c:val>
          <c:smooth val="1"/>
        </c:ser>
        <c:dLbls>
          <c:showLegendKey val="0"/>
          <c:showVal val="0"/>
          <c:showCatName val="0"/>
          <c:showSerName val="0"/>
          <c:showPercent val="0"/>
          <c:showBubbleSize val="0"/>
        </c:dLbls>
        <c:marker val="1"/>
        <c:smooth val="0"/>
        <c:axId val="191044992"/>
        <c:axId val="191063168"/>
      </c:lineChart>
      <c:catAx>
        <c:axId val="19104499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1063168"/>
        <c:crosses val="autoZero"/>
        <c:auto val="1"/>
        <c:lblAlgn val="ctr"/>
        <c:lblOffset val="100"/>
        <c:noMultiLvlLbl val="0"/>
      </c:catAx>
      <c:valAx>
        <c:axId val="191063168"/>
        <c:scaling>
          <c:orientation val="minMax"/>
          <c:min val="2"/>
        </c:scaling>
        <c:delete val="0"/>
        <c:axPos val="l"/>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1044992"/>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000">
                <a:latin typeface="Georgia" panose="02040502050405020303" pitchFamily="18" charset="0"/>
              </a:rPr>
              <a:t>Διάγραμμα 1.2</a:t>
            </a:r>
            <a:r>
              <a:rPr lang="en-US" sz="1000">
                <a:latin typeface="Georgia" panose="02040502050405020303" pitchFamily="18" charset="0"/>
              </a:rPr>
              <a:t>:</a:t>
            </a:r>
            <a:r>
              <a:rPr lang="en-US" sz="1000" baseline="0">
                <a:latin typeface="Georgia" panose="02040502050405020303" pitchFamily="18" charset="0"/>
              </a:rPr>
              <a:t> </a:t>
            </a:r>
            <a:r>
              <a:rPr lang="el-GR" sz="1000" baseline="0">
                <a:latin typeface="Georgia" panose="02040502050405020303" pitchFamily="18" charset="0"/>
              </a:rPr>
              <a:t>Τριμηνιαίο % μεταβολής ωρών εργασίας ΕΔ</a:t>
            </a:r>
            <a:endParaRPr lang="en-US" sz="1000">
              <a:latin typeface="Georgia" panose="02040502050405020303" pitchFamily="18" charset="0"/>
            </a:endParaRPr>
          </a:p>
        </c:rich>
      </c:tx>
      <c:layout>
        <c:manualLayout>
          <c:xMode val="edge"/>
          <c:yMode val="edge"/>
          <c:x val="7.1158707481685374E-2"/>
          <c:y val="1.8518518518518517E-2"/>
        </c:manualLayout>
      </c:layout>
      <c:overlay val="0"/>
      <c:spPr>
        <a:noFill/>
        <a:ln>
          <a:noFill/>
        </a:ln>
        <a:effectLst/>
      </c:spPr>
    </c:title>
    <c:autoTitleDeleted val="0"/>
    <c:plotArea>
      <c:layout>
        <c:manualLayout>
          <c:layoutTarget val="inner"/>
          <c:xMode val="edge"/>
          <c:yMode val="edge"/>
          <c:x val="6.869498332705129E-2"/>
          <c:y val="7.7184310294546532E-2"/>
          <c:w val="0.93057323657429525"/>
          <c:h val="0.74741542723826193"/>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graphs'!$F$25:$W$25</c:f>
              <c:strCache>
                <c:ptCount val="17"/>
                <c:pt idx="1">
                  <c:v>2014 q3</c:v>
                </c:pt>
                <c:pt idx="2">
                  <c:v>2014 q4</c:v>
                </c:pt>
                <c:pt idx="3">
                  <c:v>2015 q1</c:v>
                </c:pt>
                <c:pt idx="4">
                  <c:v>2015 q2</c:v>
                </c:pt>
                <c:pt idx="5">
                  <c:v>2015 q3</c:v>
                </c:pt>
                <c:pt idx="6">
                  <c:v>2015 q4</c:v>
                </c:pt>
                <c:pt idx="7">
                  <c:v>2016 q1</c:v>
                </c:pt>
                <c:pt idx="8">
                  <c:v>2016 q2</c:v>
                </c:pt>
                <c:pt idx="9">
                  <c:v>2016 q3</c:v>
                </c:pt>
                <c:pt idx="10">
                  <c:v>2016 q4</c:v>
                </c:pt>
                <c:pt idx="11">
                  <c:v>2017q1</c:v>
                </c:pt>
                <c:pt idx="12">
                  <c:v>2017q2</c:v>
                </c:pt>
                <c:pt idx="13">
                  <c:v>2017 q3</c:v>
                </c:pt>
                <c:pt idx="14">
                  <c:v>2017q4</c:v>
                </c:pt>
                <c:pt idx="15">
                  <c:v>2018q1</c:v>
                </c:pt>
                <c:pt idx="16">
                  <c:v>2018q2</c:v>
                </c:pt>
              </c:strCache>
            </c:strRef>
          </c:cat>
          <c:val>
            <c:numRef>
              <c:f>'Q graphs'!$F$26:$W$26</c:f>
              <c:numCache>
                <c:formatCode>#,#00</c:formatCode>
                <c:ptCount val="17"/>
                <c:pt idx="1">
                  <c:v>-0.2</c:v>
                </c:pt>
                <c:pt idx="2">
                  <c:v>-2.3366641045352576E-2</c:v>
                </c:pt>
                <c:pt idx="3">
                  <c:v>0.4</c:v>
                </c:pt>
                <c:pt idx="4">
                  <c:v>0.7</c:v>
                </c:pt>
                <c:pt idx="5">
                  <c:v>0.6</c:v>
                </c:pt>
                <c:pt idx="6">
                  <c:v>0.65002297442180446</c:v>
                </c:pt>
                <c:pt idx="7">
                  <c:v>0.9</c:v>
                </c:pt>
                <c:pt idx="8">
                  <c:v>0.8</c:v>
                </c:pt>
                <c:pt idx="9">
                  <c:v>0.9</c:v>
                </c:pt>
                <c:pt idx="10">
                  <c:v>0.8</c:v>
                </c:pt>
                <c:pt idx="11">
                  <c:v>1.8</c:v>
                </c:pt>
                <c:pt idx="12">
                  <c:v>0.8</c:v>
                </c:pt>
                <c:pt idx="13">
                  <c:v>0.7</c:v>
                </c:pt>
                <c:pt idx="14">
                  <c:v>1.1000000000000001</c:v>
                </c:pt>
                <c:pt idx="15">
                  <c:v>0.8</c:v>
                </c:pt>
                <c:pt idx="16">
                  <c:v>1.1000000000000001</c:v>
                </c:pt>
              </c:numCache>
            </c:numRef>
          </c:val>
          <c:smooth val="1"/>
        </c:ser>
        <c:dLbls>
          <c:showLegendKey val="0"/>
          <c:showVal val="0"/>
          <c:showCatName val="0"/>
          <c:showSerName val="0"/>
          <c:showPercent val="0"/>
          <c:showBubbleSize val="0"/>
        </c:dLbls>
        <c:marker val="1"/>
        <c:smooth val="0"/>
        <c:axId val="188941824"/>
        <c:axId val="188943360"/>
      </c:lineChart>
      <c:catAx>
        <c:axId val="18894182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Georgia" panose="02040502050405020303" pitchFamily="18" charset="0"/>
                <a:ea typeface="+mn-ea"/>
                <a:cs typeface="+mn-cs"/>
              </a:defRPr>
            </a:pPr>
            <a:endParaRPr lang="el-GR"/>
          </a:p>
        </c:txPr>
        <c:crossAx val="188943360"/>
        <c:crosses val="autoZero"/>
        <c:auto val="1"/>
        <c:lblAlgn val="ctr"/>
        <c:lblOffset val="100"/>
        <c:noMultiLvlLbl val="0"/>
      </c:catAx>
      <c:valAx>
        <c:axId val="188943360"/>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8941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b="0"/>
              <a:t> </a:t>
            </a:r>
            <a:r>
              <a:rPr lang="el-GR" sz="1000" b="0">
                <a:latin typeface="Georgia" panose="02040502050405020303" pitchFamily="18" charset="0"/>
              </a:rPr>
              <a:t>Διάγραμμα</a:t>
            </a:r>
            <a:r>
              <a:rPr lang="el-GR" sz="1000" b="0" baseline="0">
                <a:latin typeface="Georgia" panose="02040502050405020303" pitchFamily="18" charset="0"/>
              </a:rPr>
              <a:t> 2.2</a:t>
            </a:r>
            <a:r>
              <a:rPr lang="en-US" sz="1000" b="0" baseline="0">
                <a:latin typeface="Georgia" panose="02040502050405020303" pitchFamily="18" charset="0"/>
              </a:rPr>
              <a:t>: </a:t>
            </a:r>
            <a:r>
              <a:rPr lang="el-GR" sz="1000" b="0" baseline="0">
                <a:latin typeface="Georgia" panose="02040502050405020303" pitchFamily="18" charset="0"/>
              </a:rPr>
              <a:t>Τριμηνιαίο % μακροπρόθεσμης ανεργίας</a:t>
            </a:r>
            <a:r>
              <a:rPr lang="el-GR" sz="1000" b="0">
                <a:latin typeface="Georgia" panose="02040502050405020303" pitchFamily="18" charset="0"/>
              </a:rPr>
              <a:t>/εργατικό δυναμικό</a:t>
            </a:r>
            <a:r>
              <a:rPr lang="el-GR" b="0"/>
              <a:t> </a:t>
            </a:r>
          </a:p>
        </c:rich>
      </c:tx>
      <c:layout>
        <c:manualLayout>
          <c:xMode val="edge"/>
          <c:yMode val="edge"/>
          <c:x val="0.32257430659005465"/>
          <c:y val="6.1403500289611782E-3"/>
        </c:manualLayout>
      </c:layout>
      <c:overlay val="0"/>
      <c:spPr>
        <a:noFill/>
        <a:ln>
          <a:noFill/>
        </a:ln>
        <a:effectLst/>
      </c:spPr>
    </c:title>
    <c:autoTitleDeleted val="0"/>
    <c:plotArea>
      <c:layout>
        <c:manualLayout>
          <c:layoutTarget val="inner"/>
          <c:xMode val="edge"/>
          <c:yMode val="edge"/>
          <c:x val="7.8720633338701163E-2"/>
          <c:y val="1.8793822517775588E-2"/>
          <c:w val="0.90941251093613296"/>
          <c:h val="0.6389978856809565"/>
        </c:manualLayout>
      </c:layout>
      <c:lineChart>
        <c:grouping val="standard"/>
        <c:varyColors val="0"/>
        <c:ser>
          <c:idx val="0"/>
          <c:order val="0"/>
          <c:tx>
            <c:strRef>
              <c:f>'Q graphs'!$A$92:$B$92</c:f>
              <c:strCache>
                <c:ptCount val="1"/>
                <c:pt idx="0">
                  <c:v> &gt;12 μήνες/εργατικό δυναμικό </c:v>
                </c:pt>
              </c:strCache>
            </c:strRef>
          </c:tx>
          <c:spPr>
            <a:ln w="28575" cap="rnd">
              <a:solidFill>
                <a:schemeClr val="accent1"/>
              </a:solidFill>
              <a:round/>
            </a:ln>
            <a:effectLst/>
          </c:spPr>
          <c:marker>
            <c:symbol val="none"/>
          </c:marker>
          <c:dLbls>
            <c:dLbl>
              <c:idx val="5"/>
              <c:layout>
                <c:manualLayout>
                  <c:x val="-2.1973043910051785E-2"/>
                  <c:y val="-2.607352174699243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graphs'!$J$91:$Y$91</c:f>
              <c:strCache>
                <c:ptCount val="16"/>
                <c:pt idx="0">
                  <c:v>2014 q3</c:v>
                </c:pt>
                <c:pt idx="1">
                  <c:v>2014 q4</c:v>
                </c:pt>
                <c:pt idx="2">
                  <c:v>2015 q1</c:v>
                </c:pt>
                <c:pt idx="3">
                  <c:v>2015 q2</c:v>
                </c:pt>
                <c:pt idx="4">
                  <c:v>2015 q3</c:v>
                </c:pt>
                <c:pt idx="5">
                  <c:v>2015 q4</c:v>
                </c:pt>
                <c:pt idx="6">
                  <c:v>2016 q1</c:v>
                </c:pt>
                <c:pt idx="7">
                  <c:v>2016 q2</c:v>
                </c:pt>
                <c:pt idx="8">
                  <c:v>2016 q3</c:v>
                </c:pt>
                <c:pt idx="9">
                  <c:v>2016 q4</c:v>
                </c:pt>
                <c:pt idx="10">
                  <c:v>2017 q1</c:v>
                </c:pt>
                <c:pt idx="11">
                  <c:v>2017 q2</c:v>
                </c:pt>
                <c:pt idx="12">
                  <c:v>2017 q3</c:v>
                </c:pt>
                <c:pt idx="13">
                  <c:v>2017Q4</c:v>
                </c:pt>
                <c:pt idx="14">
                  <c:v>2018q1</c:v>
                </c:pt>
                <c:pt idx="15">
                  <c:v>2018q2</c:v>
                </c:pt>
              </c:strCache>
            </c:strRef>
          </c:cat>
          <c:val>
            <c:numRef>
              <c:f>'Q graphs'!$J$92:$Y$92</c:f>
              <c:numCache>
                <c:formatCode>General</c:formatCode>
                <c:ptCount val="16"/>
                <c:pt idx="0">
                  <c:v>7.7</c:v>
                </c:pt>
                <c:pt idx="1">
                  <c:v>7.7</c:v>
                </c:pt>
                <c:pt idx="2" formatCode="#,#00">
                  <c:v>7.6</c:v>
                </c:pt>
                <c:pt idx="3">
                  <c:v>7.6</c:v>
                </c:pt>
                <c:pt idx="4">
                  <c:v>6.8</c:v>
                </c:pt>
                <c:pt idx="5">
                  <c:v>6.1</c:v>
                </c:pt>
                <c:pt idx="6">
                  <c:v>5.8</c:v>
                </c:pt>
                <c:pt idx="7">
                  <c:v>5.6</c:v>
                </c:pt>
                <c:pt idx="8">
                  <c:v>5.7</c:v>
                </c:pt>
                <c:pt idx="9">
                  <c:v>5.8</c:v>
                </c:pt>
                <c:pt idx="10">
                  <c:v>5.3</c:v>
                </c:pt>
                <c:pt idx="11">
                  <c:v>4.9000000000000004</c:v>
                </c:pt>
                <c:pt idx="12">
                  <c:v>4.3</c:v>
                </c:pt>
                <c:pt idx="13">
                  <c:v>3.4</c:v>
                </c:pt>
                <c:pt idx="14">
                  <c:v>3.2</c:v>
                </c:pt>
                <c:pt idx="15">
                  <c:v>2.5</c:v>
                </c:pt>
              </c:numCache>
            </c:numRef>
          </c:val>
          <c:smooth val="1"/>
        </c:ser>
        <c:dLbls>
          <c:showLegendKey val="0"/>
          <c:showVal val="0"/>
          <c:showCatName val="0"/>
          <c:showSerName val="0"/>
          <c:showPercent val="0"/>
          <c:showBubbleSize val="0"/>
        </c:dLbls>
        <c:marker val="1"/>
        <c:smooth val="0"/>
        <c:axId val="188964224"/>
        <c:axId val="188978304"/>
      </c:lineChart>
      <c:catAx>
        <c:axId val="1889642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8978304"/>
        <c:crosses val="autoZero"/>
        <c:auto val="1"/>
        <c:lblAlgn val="ctr"/>
        <c:lblOffset val="100"/>
        <c:noMultiLvlLbl val="0"/>
      </c:catAx>
      <c:valAx>
        <c:axId val="188978304"/>
        <c:scaling>
          <c:orientation val="minMax"/>
          <c:max val="8"/>
          <c:min val="0"/>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a:t>
                </a:r>
                <a:endParaRPr lang="en-US"/>
              </a:p>
            </c:rich>
          </c:tx>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8964224"/>
        <c:crosses val="autoZero"/>
        <c:crossBetween val="midCat"/>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100"/>
              <a:t>Διάγραμμα 2.1 Τριμηνιαίο %</a:t>
            </a:r>
            <a:r>
              <a:rPr lang="el-GR" sz="1100" baseline="0"/>
              <a:t> ανεργίας και % κενών θέσεων</a:t>
            </a:r>
            <a:endParaRPr lang="en-US" sz="1100"/>
          </a:p>
        </c:rich>
      </c:tx>
      <c:layout>
        <c:manualLayout>
          <c:xMode val="edge"/>
          <c:yMode val="edge"/>
          <c:x val="2.6298941159027176E-2"/>
          <c:y val="7.7749651288939389E-3"/>
        </c:manualLayout>
      </c:layout>
      <c:overlay val="0"/>
      <c:spPr>
        <a:noFill/>
        <a:ln>
          <a:noFill/>
        </a:ln>
        <a:effectLst/>
      </c:spPr>
    </c:title>
    <c:autoTitleDeleted val="0"/>
    <c:plotArea>
      <c:layout/>
      <c:lineChart>
        <c:grouping val="standard"/>
        <c:varyColors val="0"/>
        <c:ser>
          <c:idx val="0"/>
          <c:order val="0"/>
          <c:tx>
            <c:strRef>
              <c:f>'Q graphs'!$A$72:$B$72</c:f>
              <c:strCache>
                <c:ptCount val="1"/>
                <c:pt idx="0">
                  <c:v>Ποσοστό κενών θέσεων</c:v>
                </c:pt>
              </c:strCache>
            </c:strRef>
          </c:tx>
          <c:spPr>
            <a:ln w="28575" cap="rnd">
              <a:solidFill>
                <a:schemeClr val="accent1"/>
              </a:solidFill>
              <a:round/>
            </a:ln>
            <a:effectLst/>
          </c:spPr>
          <c:marker>
            <c:symbol val="none"/>
          </c:marker>
          <c:dLbls>
            <c:dLbl>
              <c:idx val="16"/>
              <c:layout>
                <c:manualLayout>
                  <c:x val="-5.1300233541804872E-2"/>
                  <c:y val="-2.000284764949214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graphs'!$H$70:$X$70</c:f>
              <c:strCache>
                <c:ptCount val="17"/>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2017q1</c:v>
                </c:pt>
                <c:pt idx="13">
                  <c:v>2017q2</c:v>
                </c:pt>
                <c:pt idx="14">
                  <c:v>2017 q3</c:v>
                </c:pt>
                <c:pt idx="15">
                  <c:v>2017q4</c:v>
                </c:pt>
                <c:pt idx="16">
                  <c:v>2018q1</c:v>
                </c:pt>
              </c:strCache>
            </c:strRef>
          </c:cat>
          <c:val>
            <c:numRef>
              <c:f>'Q graphs'!$H$71:$X$71</c:f>
              <c:numCache>
                <c:formatCode>#,#00</c:formatCode>
                <c:ptCount val="17"/>
                <c:pt idx="0" formatCode="General">
                  <c:v>0.4</c:v>
                </c:pt>
                <c:pt idx="1">
                  <c:v>1.0622755726537254</c:v>
                </c:pt>
                <c:pt idx="2" formatCode="General">
                  <c:v>1.2</c:v>
                </c:pt>
                <c:pt idx="3">
                  <c:v>0.35</c:v>
                </c:pt>
                <c:pt idx="4">
                  <c:v>0.34</c:v>
                </c:pt>
                <c:pt idx="5">
                  <c:v>0.8</c:v>
                </c:pt>
                <c:pt idx="6">
                  <c:v>1.0509163655136811</c:v>
                </c:pt>
                <c:pt idx="7">
                  <c:v>0.75312580674976648</c:v>
                </c:pt>
                <c:pt idx="8">
                  <c:v>0.78</c:v>
                </c:pt>
                <c:pt idx="9">
                  <c:v>0.88854567848135912</c:v>
                </c:pt>
                <c:pt idx="10">
                  <c:v>1.1000000000000001</c:v>
                </c:pt>
                <c:pt idx="11">
                  <c:v>0.99018892402497372</c:v>
                </c:pt>
                <c:pt idx="12">
                  <c:v>1.1000000000000001</c:v>
                </c:pt>
                <c:pt idx="13" formatCode="General">
                  <c:v>0.8</c:v>
                </c:pt>
                <c:pt idx="14">
                  <c:v>1.3</c:v>
                </c:pt>
                <c:pt idx="15">
                  <c:v>1</c:v>
                </c:pt>
                <c:pt idx="16">
                  <c:v>1.2</c:v>
                </c:pt>
              </c:numCache>
            </c:numRef>
          </c:val>
          <c:smooth val="1"/>
        </c:ser>
        <c:dLbls>
          <c:showLegendKey val="0"/>
          <c:showVal val="0"/>
          <c:showCatName val="0"/>
          <c:showSerName val="0"/>
          <c:showPercent val="0"/>
          <c:showBubbleSize val="0"/>
        </c:dLbls>
        <c:marker val="1"/>
        <c:smooth val="0"/>
        <c:axId val="190165760"/>
        <c:axId val="190167296"/>
      </c:lineChart>
      <c:lineChart>
        <c:grouping val="standard"/>
        <c:varyColors val="0"/>
        <c:ser>
          <c:idx val="1"/>
          <c:order val="1"/>
          <c:tx>
            <c:strRef>
              <c:f>'Q graphs'!$A$73:$B$73</c:f>
              <c:strCache>
                <c:ptCount val="1"/>
                <c:pt idx="0">
                  <c:v>Ποσοστό ανεργίας</c:v>
                </c:pt>
              </c:strCache>
            </c:strRef>
          </c:tx>
          <c:spPr>
            <a:ln w="28575" cap="rnd">
              <a:solidFill>
                <a:schemeClr val="accent2"/>
              </a:solidFill>
              <a:prstDash val="sysDash"/>
              <a:round/>
            </a:ln>
            <a:effectLst/>
          </c:spPr>
          <c:marker>
            <c:symbol val="none"/>
          </c:marker>
          <c:dLbls>
            <c:dLbl>
              <c:idx val="16"/>
              <c:layout>
                <c:manualLayout>
                  <c:x val="-2.8132386135828597E-2"/>
                  <c:y val="6.400911247837487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Georgia" panose="02040502050405020303" pitchFamily="18" charset="0"/>
                    <a:ea typeface="+mn-ea"/>
                    <a:cs typeface="+mn-cs"/>
                  </a:defRPr>
                </a:pPr>
                <a:endParaRPr lang="el-G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graphs'!$D$71:$U$71</c:f>
              <c:strCache>
                <c:ptCount val="15"/>
                <c:pt idx="0">
                  <c:v>% κενών θέσεων</c:v>
                </c:pt>
                <c:pt idx="1">
                  <c:v>0.4</c:v>
                </c:pt>
                <c:pt idx="2">
                  <c:v>1.1</c:v>
                </c:pt>
                <c:pt idx="3">
                  <c:v>1.2</c:v>
                </c:pt>
                <c:pt idx="4">
                  <c:v>0.4</c:v>
                </c:pt>
                <c:pt idx="5">
                  <c:v>0.3</c:v>
                </c:pt>
                <c:pt idx="6">
                  <c:v>0.8</c:v>
                </c:pt>
                <c:pt idx="7">
                  <c:v>1.1</c:v>
                </c:pt>
                <c:pt idx="8">
                  <c:v>0.8</c:v>
                </c:pt>
                <c:pt idx="9">
                  <c:v>0.8</c:v>
                </c:pt>
                <c:pt idx="10">
                  <c:v>0.9</c:v>
                </c:pt>
                <c:pt idx="11">
                  <c:v>1.1</c:v>
                </c:pt>
                <c:pt idx="12">
                  <c:v>1.0</c:v>
                </c:pt>
                <c:pt idx="13">
                  <c:v>1.1</c:v>
                </c:pt>
                <c:pt idx="14">
                  <c:v>0.8</c:v>
                </c:pt>
              </c:strCache>
            </c:strRef>
          </c:cat>
          <c:val>
            <c:numRef>
              <c:f>'Q graphs'!$H$72:$X$72</c:f>
              <c:numCache>
                <c:formatCode>#,#00</c:formatCode>
                <c:ptCount val="17"/>
                <c:pt idx="0">
                  <c:v>16.2</c:v>
                </c:pt>
                <c:pt idx="1">
                  <c:v>15.9</c:v>
                </c:pt>
                <c:pt idx="2">
                  <c:v>16.3</c:v>
                </c:pt>
                <c:pt idx="3">
                  <c:v>16.399999999999999</c:v>
                </c:pt>
                <c:pt idx="4">
                  <c:v>16.600000000000001</c:v>
                </c:pt>
                <c:pt idx="5">
                  <c:v>15.2</c:v>
                </c:pt>
                <c:pt idx="6">
                  <c:v>14.9</c:v>
                </c:pt>
                <c:pt idx="7">
                  <c:v>13</c:v>
                </c:pt>
                <c:pt idx="8" formatCode="General">
                  <c:v>13.2</c:v>
                </c:pt>
                <c:pt idx="9" formatCode="General">
                  <c:v>12.9</c:v>
                </c:pt>
                <c:pt idx="10" formatCode="General">
                  <c:v>13</c:v>
                </c:pt>
                <c:pt idx="11" formatCode="General">
                  <c:v>13.1</c:v>
                </c:pt>
                <c:pt idx="12" formatCode="General">
                  <c:v>12.5</c:v>
                </c:pt>
                <c:pt idx="13" formatCode="General">
                  <c:v>11</c:v>
                </c:pt>
                <c:pt idx="14" formatCode="General">
                  <c:v>10.5</c:v>
                </c:pt>
                <c:pt idx="15" formatCode="General">
                  <c:v>10.1</c:v>
                </c:pt>
                <c:pt idx="16" formatCode="General">
                  <c:v>9.4</c:v>
                </c:pt>
              </c:numCache>
            </c:numRef>
          </c:val>
          <c:smooth val="1"/>
        </c:ser>
        <c:dLbls>
          <c:showLegendKey val="0"/>
          <c:showVal val="0"/>
          <c:showCatName val="0"/>
          <c:showSerName val="0"/>
          <c:showPercent val="0"/>
          <c:showBubbleSize val="0"/>
        </c:dLbls>
        <c:marker val="1"/>
        <c:smooth val="0"/>
        <c:axId val="190179584"/>
        <c:axId val="190177664"/>
      </c:lineChart>
      <c:catAx>
        <c:axId val="1901657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167296"/>
        <c:crosses val="autoZero"/>
        <c:auto val="1"/>
        <c:lblAlgn val="ctr"/>
        <c:lblOffset val="100"/>
        <c:noMultiLvlLbl val="0"/>
      </c:catAx>
      <c:valAx>
        <c:axId val="19016729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c:rich>
          </c:tx>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165760"/>
        <c:crosses val="autoZero"/>
        <c:crossBetween val="between"/>
      </c:valAx>
      <c:valAx>
        <c:axId val="190177664"/>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c:rich>
          </c:tx>
          <c:overlay val="0"/>
          <c:spPr>
            <a:noFill/>
            <a:ln>
              <a:noFill/>
            </a:ln>
            <a:effectLst/>
          </c:sp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179584"/>
        <c:crosses val="max"/>
        <c:crossBetween val="between"/>
      </c:valAx>
      <c:catAx>
        <c:axId val="190179584"/>
        <c:scaling>
          <c:orientation val="minMax"/>
        </c:scaling>
        <c:delete val="1"/>
        <c:axPos val="b"/>
        <c:numFmt formatCode="General" sourceLinked="1"/>
        <c:majorTickMark val="out"/>
        <c:minorTickMark val="none"/>
        <c:tickLblPos val="nextTo"/>
        <c:crossAx val="1901776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000"/>
              <a:t>Διάγραμμα 1.3</a:t>
            </a:r>
            <a:r>
              <a:rPr lang="en-US" sz="1000"/>
              <a:t>:</a:t>
            </a:r>
            <a:r>
              <a:rPr lang="el-GR" sz="1000"/>
              <a:t> Τριμηνιαία Απασχόληση κατά εθνικότητα</a:t>
            </a:r>
          </a:p>
          <a:p>
            <a:pPr>
              <a:defRPr sz="1400" b="0" i="0" u="none" strike="noStrike" kern="1200" spc="0" baseline="0">
                <a:solidFill>
                  <a:schemeClr val="tx1">
                    <a:lumMod val="65000"/>
                    <a:lumOff val="35000"/>
                  </a:schemeClr>
                </a:solidFill>
                <a:latin typeface="+mn-lt"/>
                <a:ea typeface="+mn-ea"/>
                <a:cs typeface="+mn-cs"/>
              </a:defRPr>
            </a:pPr>
            <a:endParaRPr lang="en-US"/>
          </a:p>
        </c:rich>
      </c:tx>
      <c:overlay val="0"/>
      <c:spPr>
        <a:noFill/>
        <a:ln>
          <a:noFill/>
        </a:ln>
        <a:effectLst/>
      </c:spPr>
    </c:title>
    <c:autoTitleDeleted val="0"/>
    <c:plotArea>
      <c:layout/>
      <c:lineChart>
        <c:grouping val="standard"/>
        <c:varyColors val="0"/>
        <c:ser>
          <c:idx val="0"/>
          <c:order val="0"/>
          <c:tx>
            <c:strRef>
              <c:f>'Q graphs'!$F$45</c:f>
              <c:strCache>
                <c:ptCount val="1"/>
                <c:pt idx="0">
                  <c:v>Κύπριοι</c:v>
                </c:pt>
              </c:strCache>
            </c:strRef>
          </c:tx>
          <c:spPr>
            <a:ln w="28575" cap="rnd">
              <a:solidFill>
                <a:schemeClr val="accent1"/>
              </a:solidFill>
              <a:prstDash val="sysDash"/>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layout>
                <c:manualLayout>
                  <c:x val="-3.0288657362745729E-3"/>
                  <c:y val="1.97476524164723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graphs'!$H$44:$X$44</c:f>
              <c:strCache>
                <c:ptCount val="1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2017q1</c:v>
                </c:pt>
                <c:pt idx="12">
                  <c:v>2017q2</c:v>
                </c:pt>
                <c:pt idx="13">
                  <c:v>2017 q3</c:v>
                </c:pt>
                <c:pt idx="14">
                  <c:v>2017q4</c:v>
                </c:pt>
                <c:pt idx="15">
                  <c:v>2018q1</c:v>
                </c:pt>
                <c:pt idx="16">
                  <c:v>2018q2</c:v>
                </c:pt>
              </c:strCache>
            </c:strRef>
          </c:cat>
          <c:val>
            <c:numRef>
              <c:f>'Q graphs'!$H$45:$X$45</c:f>
              <c:numCache>
                <c:formatCode>#,#00</c:formatCode>
                <c:ptCount val="17"/>
                <c:pt idx="0">
                  <c:v>-2.0716718239493872</c:v>
                </c:pt>
                <c:pt idx="1">
                  <c:v>3.3850792429115586</c:v>
                </c:pt>
                <c:pt idx="2">
                  <c:v>1.3670000785435974</c:v>
                </c:pt>
                <c:pt idx="3">
                  <c:v>1.0568196365645406</c:v>
                </c:pt>
                <c:pt idx="4">
                  <c:v>-17.600000000000001</c:v>
                </c:pt>
                <c:pt idx="5">
                  <c:v>-4.5907771084538069</c:v>
                </c:pt>
                <c:pt idx="6">
                  <c:v>1.4993011879804214</c:v>
                </c:pt>
                <c:pt idx="7">
                  <c:v>-0.99555580035182345</c:v>
                </c:pt>
                <c:pt idx="8">
                  <c:v>0.73157417098113342</c:v>
                </c:pt>
                <c:pt idx="9">
                  <c:v>0.26006666308262538</c:v>
                </c:pt>
                <c:pt idx="10">
                  <c:v>1.6639297563591242</c:v>
                </c:pt>
                <c:pt idx="11" formatCode="General">
                  <c:v>-3.8</c:v>
                </c:pt>
                <c:pt idx="12">
                  <c:v>3.6</c:v>
                </c:pt>
                <c:pt idx="13">
                  <c:v>2.5</c:v>
                </c:pt>
                <c:pt idx="14">
                  <c:v>1.1000000000000001</c:v>
                </c:pt>
                <c:pt idx="15">
                  <c:v>0.1</c:v>
                </c:pt>
                <c:pt idx="16" formatCode="General">
                  <c:v>4</c:v>
                </c:pt>
              </c:numCache>
            </c:numRef>
          </c:val>
          <c:smooth val="1"/>
        </c:ser>
        <c:ser>
          <c:idx val="1"/>
          <c:order val="1"/>
          <c:tx>
            <c:strRef>
              <c:f>'Q graphs'!$F$46</c:f>
              <c:strCache>
                <c:ptCount val="1"/>
                <c:pt idx="0">
                  <c:v>Κοινοτικοί </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layout>
                <c:manualLayout>
                  <c:x val="-4.2872130040517077E-2"/>
                  <c:y val="-7.70636995544814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graphs'!$H$44:$X$44</c:f>
              <c:strCache>
                <c:ptCount val="1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2017q1</c:v>
                </c:pt>
                <c:pt idx="12">
                  <c:v>2017q2</c:v>
                </c:pt>
                <c:pt idx="13">
                  <c:v>2017 q3</c:v>
                </c:pt>
                <c:pt idx="14">
                  <c:v>2017q4</c:v>
                </c:pt>
                <c:pt idx="15">
                  <c:v>2018q1</c:v>
                </c:pt>
                <c:pt idx="16">
                  <c:v>2018q2</c:v>
                </c:pt>
              </c:strCache>
            </c:strRef>
          </c:cat>
          <c:val>
            <c:numRef>
              <c:f>'Q graphs'!$H$46:$X$46</c:f>
              <c:numCache>
                <c:formatCode>#,#00</c:formatCode>
                <c:ptCount val="17"/>
                <c:pt idx="0">
                  <c:v>2.1664242517032761</c:v>
                </c:pt>
                <c:pt idx="1">
                  <c:v>-5.851940656376442</c:v>
                </c:pt>
                <c:pt idx="2">
                  <c:v>-4.9900517309988004</c:v>
                </c:pt>
                <c:pt idx="3">
                  <c:v>0.35740213324397985</c:v>
                </c:pt>
                <c:pt idx="4">
                  <c:v>-22.4</c:v>
                </c:pt>
                <c:pt idx="5">
                  <c:v>4.6769795782093411</c:v>
                </c:pt>
                <c:pt idx="6">
                  <c:v>6.7724530207585758</c:v>
                </c:pt>
                <c:pt idx="7">
                  <c:v>0.8538497921386039</c:v>
                </c:pt>
                <c:pt idx="8">
                  <c:v>4.9365651379758901E-2</c:v>
                </c:pt>
                <c:pt idx="9">
                  <c:v>-0.83514887436454899</c:v>
                </c:pt>
                <c:pt idx="10">
                  <c:v>-0.19385271501496959</c:v>
                </c:pt>
                <c:pt idx="11" formatCode="General">
                  <c:v>3.7</c:v>
                </c:pt>
                <c:pt idx="12">
                  <c:v>2.8</c:v>
                </c:pt>
                <c:pt idx="13">
                  <c:v>-6.4</c:v>
                </c:pt>
                <c:pt idx="14">
                  <c:v>-10.1</c:v>
                </c:pt>
                <c:pt idx="15">
                  <c:v>5.3</c:v>
                </c:pt>
                <c:pt idx="16">
                  <c:v>5.0999999999999996</c:v>
                </c:pt>
              </c:numCache>
            </c:numRef>
          </c:val>
          <c:smooth val="1"/>
        </c:ser>
        <c:ser>
          <c:idx val="2"/>
          <c:order val="2"/>
          <c:tx>
            <c:strRef>
              <c:f>'Q graphs'!$F$47</c:f>
              <c:strCache>
                <c:ptCount val="1"/>
                <c:pt idx="0">
                  <c:v>Τρίτες χώρες</c:v>
                </c:pt>
              </c:strCache>
            </c:strRef>
          </c:tx>
          <c:spPr>
            <a:ln w="28575" cap="rnd">
              <a:solidFill>
                <a:schemeClr val="accent3"/>
              </a:solidFill>
              <a:prstDash val="sysDot"/>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layout>
                <c:manualLayout>
                  <c:x val="-7.1383207923339121E-3"/>
                  <c:y val="-1.2522798240512294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graphs'!$H$44:$X$44</c:f>
              <c:strCache>
                <c:ptCount val="17"/>
                <c:pt idx="0">
                  <c:v>2014 q2</c:v>
                </c:pt>
                <c:pt idx="1">
                  <c:v>2014 q3</c:v>
                </c:pt>
                <c:pt idx="2">
                  <c:v>2014 q4</c:v>
                </c:pt>
                <c:pt idx="3">
                  <c:v>2015 q1</c:v>
                </c:pt>
                <c:pt idx="4">
                  <c:v>2015 q2</c:v>
                </c:pt>
                <c:pt idx="5">
                  <c:v>2015 q3</c:v>
                </c:pt>
                <c:pt idx="6">
                  <c:v>2015 q4</c:v>
                </c:pt>
                <c:pt idx="7">
                  <c:v>2016 q1</c:v>
                </c:pt>
                <c:pt idx="8">
                  <c:v>2016 q2</c:v>
                </c:pt>
                <c:pt idx="9">
                  <c:v>2016 q3</c:v>
                </c:pt>
                <c:pt idx="10">
                  <c:v>2016 q4</c:v>
                </c:pt>
                <c:pt idx="11">
                  <c:v>2017q1</c:v>
                </c:pt>
                <c:pt idx="12">
                  <c:v>2017q2</c:v>
                </c:pt>
                <c:pt idx="13">
                  <c:v>2017 q3</c:v>
                </c:pt>
                <c:pt idx="14">
                  <c:v>2017q4</c:v>
                </c:pt>
                <c:pt idx="15">
                  <c:v>2018q1</c:v>
                </c:pt>
                <c:pt idx="16">
                  <c:v>2018q2</c:v>
                </c:pt>
              </c:strCache>
            </c:strRef>
          </c:cat>
          <c:val>
            <c:numRef>
              <c:f>'Q graphs'!$H$47:$X$47</c:f>
              <c:numCache>
                <c:formatCode>#,#00</c:formatCode>
                <c:ptCount val="17"/>
                <c:pt idx="0">
                  <c:v>-3.5848844401956939</c:v>
                </c:pt>
                <c:pt idx="1">
                  <c:v>-3.8464903327403732</c:v>
                </c:pt>
                <c:pt idx="2">
                  <c:v>-3.2694407375955308</c:v>
                </c:pt>
                <c:pt idx="3">
                  <c:v>-6.2801780899228703</c:v>
                </c:pt>
                <c:pt idx="4">
                  <c:v>-24.4</c:v>
                </c:pt>
                <c:pt idx="5">
                  <c:v>-0.85979057241310386</c:v>
                </c:pt>
                <c:pt idx="6">
                  <c:v>1.7311196598501795</c:v>
                </c:pt>
                <c:pt idx="7">
                  <c:v>-3.8146415895445642</c:v>
                </c:pt>
                <c:pt idx="8">
                  <c:v>7.5835431251508822</c:v>
                </c:pt>
                <c:pt idx="9">
                  <c:v>3.0026605853287691</c:v>
                </c:pt>
                <c:pt idx="10">
                  <c:v>-7.9003690036900309</c:v>
                </c:pt>
                <c:pt idx="11" formatCode="General">
                  <c:v>6.7</c:v>
                </c:pt>
                <c:pt idx="12">
                  <c:v>5.7</c:v>
                </c:pt>
                <c:pt idx="13">
                  <c:v>0.7</c:v>
                </c:pt>
                <c:pt idx="14">
                  <c:v>3.5</c:v>
                </c:pt>
                <c:pt idx="15">
                  <c:v>-1.5</c:v>
                </c:pt>
                <c:pt idx="16">
                  <c:v>4.7</c:v>
                </c:pt>
              </c:numCache>
            </c:numRef>
          </c:val>
          <c:smooth val="1"/>
        </c:ser>
        <c:dLbls>
          <c:dLblPos val="t"/>
          <c:showLegendKey val="0"/>
          <c:showVal val="1"/>
          <c:showCatName val="0"/>
          <c:showSerName val="0"/>
          <c:showPercent val="0"/>
          <c:showBubbleSize val="0"/>
        </c:dLbls>
        <c:marker val="1"/>
        <c:smooth val="0"/>
        <c:axId val="190241792"/>
        <c:axId val="190661376"/>
      </c:lineChart>
      <c:catAx>
        <c:axId val="1902417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661376"/>
        <c:crosses val="autoZero"/>
        <c:auto val="1"/>
        <c:lblAlgn val="ctr"/>
        <c:lblOffset val="100"/>
        <c:noMultiLvlLbl val="0"/>
      </c:catAx>
      <c:valAx>
        <c:axId val="190661376"/>
        <c:scaling>
          <c:orientation val="minMax"/>
          <c:max val="8"/>
          <c:min val="-28"/>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241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600" b="0" i="0" u="none" strike="noStrike" kern="1200" spc="0" baseline="0">
                <a:solidFill>
                  <a:schemeClr val="tx1">
                    <a:lumMod val="65000"/>
                    <a:lumOff val="35000"/>
                  </a:schemeClr>
                </a:solidFill>
                <a:latin typeface="Georgia" panose="02040502050405020303" pitchFamily="18" charset="0"/>
                <a:ea typeface="+mn-ea"/>
                <a:cs typeface="+mn-cs"/>
              </a:defRPr>
            </a:pPr>
            <a:r>
              <a:rPr lang="el-GR" sz="600">
                <a:latin typeface="Georgia" panose="02040502050405020303" pitchFamily="18" charset="0"/>
              </a:rPr>
              <a:t>Διάγραμμα 2.1: </a:t>
            </a:r>
            <a:r>
              <a:rPr lang="en-US" sz="600">
                <a:latin typeface="Georgia" panose="02040502050405020303" pitchFamily="18" charset="0"/>
              </a:rPr>
              <a:t>Beveridge curve</a:t>
            </a:r>
          </a:p>
        </c:rich>
      </c:tx>
      <c:overlay val="0"/>
      <c:spPr>
        <a:noFill/>
        <a:ln>
          <a:noFill/>
        </a:ln>
        <a:effectLst/>
      </c:spPr>
    </c:title>
    <c:autoTitleDeleted val="0"/>
    <c:plotArea>
      <c:layout>
        <c:manualLayout>
          <c:layoutTarget val="inner"/>
          <c:xMode val="edge"/>
          <c:yMode val="edge"/>
          <c:x val="5.4416258661121777E-2"/>
          <c:y val="2.1512177641151403E-2"/>
          <c:w val="0.89982412026918401"/>
          <c:h val="0.86605797478675939"/>
        </c:manualLayout>
      </c:layout>
      <c:scatterChart>
        <c:scatterStyle val="lineMarker"/>
        <c:varyColors val="0"/>
        <c:ser>
          <c:idx val="0"/>
          <c:order val="0"/>
          <c:tx>
            <c:strRef>
              <c:f>'Q graphs'!$AB$73</c:f>
              <c:strCache>
                <c:ptCount val="1"/>
                <c:pt idx="0">
                  <c:v>% ανεργίας</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15"/>
              <c:layout>
                <c:manualLayout>
                  <c:x val="4.0476182887854636E-2"/>
                  <c:y val="-9.0082532993768547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16"/>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'Q graphs'!$AC$75:$AC$91</c:f>
              <c:numCache>
                <c:formatCode>#,#00</c:formatCode>
                <c:ptCount val="17"/>
                <c:pt idx="0" formatCode="General">
                  <c:v>1.1000000000000001</c:v>
                </c:pt>
                <c:pt idx="1">
                  <c:v>1.2</c:v>
                </c:pt>
                <c:pt idx="2" formatCode="General">
                  <c:v>0.4</c:v>
                </c:pt>
                <c:pt idx="3">
                  <c:v>0.3</c:v>
                </c:pt>
                <c:pt idx="4">
                  <c:v>0.8</c:v>
                </c:pt>
                <c:pt idx="5">
                  <c:v>1.1000000000000001</c:v>
                </c:pt>
                <c:pt idx="6">
                  <c:v>0.8</c:v>
                </c:pt>
                <c:pt idx="7">
                  <c:v>0.8</c:v>
                </c:pt>
                <c:pt idx="8">
                  <c:v>0.9</c:v>
                </c:pt>
                <c:pt idx="9">
                  <c:v>1.1000000000000001</c:v>
                </c:pt>
                <c:pt idx="10">
                  <c:v>1</c:v>
                </c:pt>
                <c:pt idx="11">
                  <c:v>1.1000000000000001</c:v>
                </c:pt>
                <c:pt idx="12" formatCode="General">
                  <c:v>0.8</c:v>
                </c:pt>
                <c:pt idx="13">
                  <c:v>1.3</c:v>
                </c:pt>
                <c:pt idx="14">
                  <c:v>1</c:v>
                </c:pt>
                <c:pt idx="15">
                  <c:v>1.2</c:v>
                </c:pt>
                <c:pt idx="16">
                  <c:v>1.4</c:v>
                </c:pt>
              </c:numCache>
            </c:numRef>
          </c:xVal>
          <c:yVal>
            <c:numRef>
              <c:f>'Q graphs'!$AB$75:$AB$91</c:f>
              <c:numCache>
                <c:formatCode>#,#00</c:formatCode>
                <c:ptCount val="17"/>
                <c:pt idx="0">
                  <c:v>15.9</c:v>
                </c:pt>
                <c:pt idx="1">
                  <c:v>16.3</c:v>
                </c:pt>
                <c:pt idx="2">
                  <c:v>16.399999999999999</c:v>
                </c:pt>
                <c:pt idx="3">
                  <c:v>16.600000000000001</c:v>
                </c:pt>
                <c:pt idx="4">
                  <c:v>15.2</c:v>
                </c:pt>
                <c:pt idx="5">
                  <c:v>14.9</c:v>
                </c:pt>
                <c:pt idx="6">
                  <c:v>13</c:v>
                </c:pt>
                <c:pt idx="7" formatCode="General">
                  <c:v>13.2</c:v>
                </c:pt>
                <c:pt idx="8" formatCode="General">
                  <c:v>12.9</c:v>
                </c:pt>
                <c:pt idx="9" formatCode="General">
                  <c:v>13</c:v>
                </c:pt>
                <c:pt idx="10" formatCode="General">
                  <c:v>13.1</c:v>
                </c:pt>
                <c:pt idx="11" formatCode="General">
                  <c:v>12.5</c:v>
                </c:pt>
                <c:pt idx="12" formatCode="General">
                  <c:v>11</c:v>
                </c:pt>
                <c:pt idx="13" formatCode="General">
                  <c:v>10.5</c:v>
                </c:pt>
                <c:pt idx="14" formatCode="General">
                  <c:v>10.1</c:v>
                </c:pt>
                <c:pt idx="15" formatCode="General">
                  <c:v>9.4</c:v>
                </c:pt>
                <c:pt idx="16" formatCode="General">
                  <c:v>8.1</c:v>
                </c:pt>
              </c:numCache>
            </c:numRef>
          </c:yVal>
          <c:smooth val="1"/>
        </c:ser>
        <c:dLbls>
          <c:showLegendKey val="0"/>
          <c:showVal val="0"/>
          <c:showCatName val="0"/>
          <c:showSerName val="0"/>
          <c:showPercent val="0"/>
          <c:showBubbleSize val="0"/>
        </c:dLbls>
        <c:axId val="190413440"/>
        <c:axId val="190423808"/>
      </c:scatterChart>
      <c:valAx>
        <c:axId val="190413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c:rich>
          </c:tx>
          <c:layout>
            <c:manualLayout>
              <c:xMode val="edge"/>
              <c:yMode val="edge"/>
              <c:x val="0.49507077332756405"/>
              <c:y val="0.93572807102488076"/>
            </c:manualLayout>
          </c:layout>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423808"/>
        <c:crosses val="autoZero"/>
        <c:crossBetween val="midCat"/>
        <c:majorUnit val="0.4"/>
      </c:valAx>
      <c:valAx>
        <c:axId val="190423808"/>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a:p>
                <a:pPr>
                  <a:defRPr sz="1000" b="0" i="0" u="none" strike="noStrike" kern="1200" baseline="0">
                    <a:solidFill>
                      <a:schemeClr val="tx1">
                        <a:lumMod val="65000"/>
                        <a:lumOff val="35000"/>
                      </a:schemeClr>
                    </a:solidFill>
                    <a:latin typeface="+mn-lt"/>
                    <a:ea typeface="+mn-ea"/>
                    <a:cs typeface="+mn-cs"/>
                  </a:defRPr>
                </a:pPr>
                <a:endParaRPr lang="en-US"/>
              </a:p>
            </c:rich>
          </c:tx>
          <c:layout>
            <c:manualLayout>
              <c:xMode val="edge"/>
              <c:yMode val="edge"/>
              <c:x val="4.7619038691593795E-3"/>
              <c:y val="0.46352968097645647"/>
            </c:manualLayout>
          </c:layout>
          <c:overlay val="0"/>
          <c:spPr>
            <a:noFill/>
            <a:ln>
              <a:noFill/>
            </a:ln>
            <a:effectLst/>
          </c:sp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413440"/>
        <c:crosses val="autoZero"/>
        <c:crossBetween val="midCat"/>
        <c:majorUnit val="3"/>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l-GR" sz="900">
                <a:latin typeface="Georgia" panose="02040502050405020303" pitchFamily="18" charset="0"/>
              </a:rPr>
              <a:t>Διάγραμμα 1.1</a:t>
            </a:r>
            <a:r>
              <a:rPr lang="en-US" sz="900">
                <a:latin typeface="Georgia" panose="02040502050405020303" pitchFamily="18" charset="0"/>
              </a:rPr>
              <a:t>: </a:t>
            </a:r>
            <a:r>
              <a:rPr lang="el-GR" sz="900">
                <a:latin typeface="Georgia" panose="02040502050405020303" pitchFamily="18" charset="0"/>
              </a:rPr>
              <a:t>Απασχόληση σε άτομα ΕΔ  %</a:t>
            </a:r>
          </a:p>
        </c:rich>
      </c:tx>
      <c:layout>
        <c:manualLayout>
          <c:xMode val="edge"/>
          <c:yMode val="edge"/>
          <c:x val="4.6717215903567609E-2"/>
          <c:y val="0"/>
        </c:manualLayout>
      </c:layout>
      <c:overlay val="0"/>
      <c:spPr>
        <a:noFill/>
        <a:ln>
          <a:noFill/>
        </a:ln>
        <a:effectLst/>
      </c:spPr>
    </c:title>
    <c:autoTitleDeleted val="0"/>
    <c:plotArea>
      <c:layout>
        <c:manualLayout>
          <c:layoutTarget val="inner"/>
          <c:xMode val="edge"/>
          <c:yMode val="edge"/>
          <c:x val="7.4342822531798913E-2"/>
          <c:y val="0.1383876494604841"/>
          <c:w val="0.88890507436570432"/>
          <c:h val="0.77736111111111106"/>
        </c:manualLayout>
      </c:layout>
      <c:lineChart>
        <c:grouping val="standard"/>
        <c:varyColors val="0"/>
        <c:ser>
          <c:idx val="0"/>
          <c:order val="0"/>
          <c:tx>
            <c:strRef>
              <c:f>ΕΤΗΣΙΑ!$A$2</c:f>
              <c:strCache>
                <c:ptCount val="1"/>
                <c:pt idx="0">
                  <c:v>Απασχόληση, ΕΔ (άτομα, Στατιστική Υπηρεσία) %</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ΕΤΗΣΙΑ!$B$1:$F$1</c:f>
              <c:numCache>
                <c:formatCode>General</c:formatCode>
                <c:ptCount val="5"/>
                <c:pt idx="0">
                  <c:v>2013</c:v>
                </c:pt>
                <c:pt idx="1">
                  <c:v>2014</c:v>
                </c:pt>
                <c:pt idx="2">
                  <c:v>2015</c:v>
                </c:pt>
                <c:pt idx="3">
                  <c:v>2016</c:v>
                </c:pt>
                <c:pt idx="4">
                  <c:v>2017</c:v>
                </c:pt>
              </c:numCache>
            </c:numRef>
          </c:cat>
          <c:val>
            <c:numRef>
              <c:f>ΕΤΗΣΙΑ!$B$2:$F$2</c:f>
              <c:numCache>
                <c:formatCode>General</c:formatCode>
                <c:ptCount val="5"/>
                <c:pt idx="0">
                  <c:v>-5.8</c:v>
                </c:pt>
                <c:pt idx="1">
                  <c:v>-1.9</c:v>
                </c:pt>
                <c:pt idx="2">
                  <c:v>1.5</c:v>
                </c:pt>
                <c:pt idx="3">
                  <c:v>3.2</c:v>
                </c:pt>
                <c:pt idx="4">
                  <c:v>3.5</c:v>
                </c:pt>
              </c:numCache>
            </c:numRef>
          </c:val>
          <c:smooth val="1"/>
        </c:ser>
        <c:dLbls>
          <c:showLegendKey val="0"/>
          <c:showVal val="0"/>
          <c:showCatName val="0"/>
          <c:showSerName val="0"/>
          <c:showPercent val="0"/>
          <c:showBubbleSize val="0"/>
        </c:dLbls>
        <c:marker val="1"/>
        <c:smooth val="0"/>
        <c:axId val="190472192"/>
        <c:axId val="190473728"/>
      </c:lineChart>
      <c:catAx>
        <c:axId val="1904721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473728"/>
        <c:crosses val="autoZero"/>
        <c:auto val="1"/>
        <c:lblAlgn val="ctr"/>
        <c:lblOffset val="100"/>
        <c:noMultiLvlLbl val="0"/>
      </c:catAx>
      <c:valAx>
        <c:axId val="190473728"/>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472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l-GR" sz="900">
                <a:latin typeface="Georgia" panose="02040502050405020303" pitchFamily="18" charset="0"/>
              </a:rPr>
              <a:t>Διάγραμμα 1.2</a:t>
            </a:r>
            <a:r>
              <a:rPr lang="en-US" sz="900">
                <a:latin typeface="Georgia" panose="02040502050405020303" pitchFamily="18" charset="0"/>
              </a:rPr>
              <a:t>:</a:t>
            </a:r>
            <a:r>
              <a:rPr lang="en-US" sz="900" baseline="0">
                <a:latin typeface="Georgia" panose="02040502050405020303" pitchFamily="18" charset="0"/>
              </a:rPr>
              <a:t> A</a:t>
            </a:r>
            <a:r>
              <a:rPr lang="el-GR" sz="900">
                <a:latin typeface="Georgia" panose="02040502050405020303" pitchFamily="18" charset="0"/>
              </a:rPr>
              <a:t>πασχόληση (ώρες εργασίας ΕΔ</a:t>
            </a:r>
            <a:r>
              <a:rPr lang="en-US" sz="900">
                <a:latin typeface="Georgia" panose="02040502050405020303" pitchFamily="18" charset="0"/>
              </a:rPr>
              <a:t>,</a:t>
            </a:r>
            <a:r>
              <a:rPr lang="el-GR" sz="900">
                <a:latin typeface="Georgia" panose="02040502050405020303" pitchFamily="18" charset="0"/>
              </a:rPr>
              <a:t> %</a:t>
            </a:r>
          </a:p>
        </c:rich>
      </c:tx>
      <c:layout>
        <c:manualLayout>
          <c:xMode val="edge"/>
          <c:yMode val="edge"/>
          <c:x val="0.42338188976377955"/>
          <c:y val="0"/>
        </c:manualLayout>
      </c:layout>
      <c:overlay val="0"/>
      <c:spPr>
        <a:noFill/>
        <a:ln>
          <a:noFill/>
        </a:ln>
        <a:effectLst/>
      </c:spPr>
    </c:title>
    <c:autoTitleDeleted val="0"/>
    <c:plotArea>
      <c:layout/>
      <c:lineChart>
        <c:grouping val="standard"/>
        <c:varyColors val="0"/>
        <c:ser>
          <c:idx val="1"/>
          <c:order val="0"/>
          <c:tx>
            <c:strRef>
              <c:f>ΕΤΗΣΙΑ!$A$3</c:f>
              <c:strCache>
                <c:ptCount val="1"/>
                <c:pt idx="0">
                  <c:v>Aπασχόληση (ώρες εργασίας ΕΔ Στατ. Υπηρ.) %</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ΕΤΗΣΙΑ!$B$1:$F$1</c:f>
              <c:numCache>
                <c:formatCode>General</c:formatCode>
                <c:ptCount val="5"/>
                <c:pt idx="0">
                  <c:v>2013</c:v>
                </c:pt>
                <c:pt idx="1">
                  <c:v>2014</c:v>
                </c:pt>
                <c:pt idx="2">
                  <c:v>2015</c:v>
                </c:pt>
                <c:pt idx="3">
                  <c:v>2016</c:v>
                </c:pt>
                <c:pt idx="4">
                  <c:v>2017</c:v>
                </c:pt>
              </c:numCache>
            </c:numRef>
          </c:cat>
          <c:val>
            <c:numRef>
              <c:f>ΕΤΗΣΙΑ!$B$3:$F$3</c:f>
              <c:numCache>
                <c:formatCode>General</c:formatCode>
                <c:ptCount val="5"/>
                <c:pt idx="0">
                  <c:v>-7.2</c:v>
                </c:pt>
                <c:pt idx="1">
                  <c:v>-2.5</c:v>
                </c:pt>
                <c:pt idx="2">
                  <c:v>1.4</c:v>
                </c:pt>
                <c:pt idx="3">
                  <c:v>3.1</c:v>
                </c:pt>
                <c:pt idx="4">
                  <c:v>3.4</c:v>
                </c:pt>
              </c:numCache>
            </c:numRef>
          </c:val>
          <c:smooth val="1"/>
        </c:ser>
        <c:dLbls>
          <c:showLegendKey val="0"/>
          <c:showVal val="0"/>
          <c:showCatName val="0"/>
          <c:showSerName val="0"/>
          <c:showPercent val="0"/>
          <c:showBubbleSize val="0"/>
        </c:dLbls>
        <c:marker val="1"/>
        <c:smooth val="0"/>
        <c:axId val="190510208"/>
        <c:axId val="190511744"/>
      </c:lineChart>
      <c:catAx>
        <c:axId val="1905102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511744"/>
        <c:crosses val="autoZero"/>
        <c:auto val="1"/>
        <c:lblAlgn val="ctr"/>
        <c:lblOffset val="100"/>
        <c:noMultiLvlLbl val="0"/>
      </c:catAx>
      <c:valAx>
        <c:axId val="190511744"/>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5102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900">
                <a:latin typeface="Georgia" panose="02040502050405020303" pitchFamily="18" charset="0"/>
              </a:rPr>
              <a:t>Διάγραμμα 1.3: Απασχόληση κατά εθνικότητα</a:t>
            </a:r>
          </a:p>
        </c:rich>
      </c:tx>
      <c:overlay val="0"/>
      <c:spPr>
        <a:noFill/>
        <a:ln>
          <a:noFill/>
        </a:ln>
        <a:effectLst/>
      </c:spPr>
    </c:title>
    <c:autoTitleDeleted val="0"/>
    <c:plotArea>
      <c:layout>
        <c:manualLayout>
          <c:layoutTarget val="inner"/>
          <c:xMode val="edge"/>
          <c:yMode val="edge"/>
          <c:x val="4.7678258967629047E-2"/>
          <c:y val="0.30311388159813357"/>
          <c:w val="0.90787729658792649"/>
          <c:h val="0.6714577865266842"/>
        </c:manualLayout>
      </c:layout>
      <c:lineChart>
        <c:grouping val="standard"/>
        <c:varyColors val="0"/>
        <c:ser>
          <c:idx val="0"/>
          <c:order val="0"/>
          <c:tx>
            <c:strRef>
              <c:f>ΕΤΗΣΙΑ!$A$6</c:f>
              <c:strCache>
                <c:ptCount val="1"/>
                <c:pt idx="0">
                  <c:v>Κύπριοι</c:v>
                </c:pt>
              </c:strCache>
            </c:strRef>
          </c:tx>
          <c:spPr>
            <a:ln w="28575" cap="rnd">
              <a:solidFill>
                <a:schemeClr val="accent1"/>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ΕΤΗΣΙΑ!$B$5:$F$5</c:f>
              <c:numCache>
                <c:formatCode>General</c:formatCode>
                <c:ptCount val="5"/>
                <c:pt idx="0">
                  <c:v>2013</c:v>
                </c:pt>
                <c:pt idx="1">
                  <c:v>2014</c:v>
                </c:pt>
                <c:pt idx="2">
                  <c:v>2015</c:v>
                </c:pt>
                <c:pt idx="3">
                  <c:v>2016</c:v>
                </c:pt>
                <c:pt idx="4">
                  <c:v>2017</c:v>
                </c:pt>
              </c:numCache>
            </c:numRef>
          </c:cat>
          <c:val>
            <c:numRef>
              <c:f>ΕΤΗΣΙΑ!$B$6:$F$6</c:f>
              <c:numCache>
                <c:formatCode>#,#00</c:formatCode>
                <c:ptCount val="5"/>
                <c:pt idx="0" formatCode="General">
                  <c:v>-0.7</c:v>
                </c:pt>
                <c:pt idx="1">
                  <c:v>1</c:v>
                </c:pt>
                <c:pt idx="2" formatCode="General">
                  <c:v>-0.9</c:v>
                </c:pt>
                <c:pt idx="3" formatCode="General">
                  <c:v>1.2</c:v>
                </c:pt>
                <c:pt idx="4" formatCode="General">
                  <c:v>0.9</c:v>
                </c:pt>
              </c:numCache>
            </c:numRef>
          </c:val>
          <c:smooth val="1"/>
        </c:ser>
        <c:ser>
          <c:idx val="1"/>
          <c:order val="1"/>
          <c:tx>
            <c:strRef>
              <c:f>ΕΤΗΣΙΑ!$A$7</c:f>
              <c:strCache>
                <c:ptCount val="1"/>
                <c:pt idx="0">
                  <c:v>Κοινοτικοί</c:v>
                </c:pt>
              </c:strCache>
            </c:strRef>
          </c:tx>
          <c:spPr>
            <a:ln w="12700"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ΕΤΗΣΙΑ!$B$5:$F$5</c:f>
              <c:numCache>
                <c:formatCode>General</c:formatCode>
                <c:ptCount val="5"/>
                <c:pt idx="0">
                  <c:v>2013</c:v>
                </c:pt>
                <c:pt idx="1">
                  <c:v>2014</c:v>
                </c:pt>
                <c:pt idx="2">
                  <c:v>2015</c:v>
                </c:pt>
                <c:pt idx="3">
                  <c:v>2016</c:v>
                </c:pt>
                <c:pt idx="4">
                  <c:v>2017</c:v>
                </c:pt>
              </c:numCache>
            </c:numRef>
          </c:cat>
          <c:val>
            <c:numRef>
              <c:f>ΕΤΗΣΙΑ!$B$7:$F$7</c:f>
              <c:numCache>
                <c:formatCode>General</c:formatCode>
                <c:ptCount val="5"/>
                <c:pt idx="0">
                  <c:v>-6.5</c:v>
                </c:pt>
                <c:pt idx="1">
                  <c:v>-2.1</c:v>
                </c:pt>
                <c:pt idx="2">
                  <c:v>3.1</c:v>
                </c:pt>
                <c:pt idx="3">
                  <c:v>3.6</c:v>
                </c:pt>
                <c:pt idx="4">
                  <c:v>-2.5</c:v>
                </c:pt>
              </c:numCache>
            </c:numRef>
          </c:val>
          <c:smooth val="1"/>
        </c:ser>
        <c:ser>
          <c:idx val="2"/>
          <c:order val="2"/>
          <c:tx>
            <c:strRef>
              <c:f>ΕΤΗΣΙΑ!$A$8</c:f>
              <c:strCache>
                <c:ptCount val="1"/>
                <c:pt idx="0">
                  <c:v>Τρίτες Χώρες</c:v>
                </c:pt>
              </c:strCache>
            </c:strRef>
          </c:tx>
          <c:spPr>
            <a:ln w="28575"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ΕΤΗΣΙΑ!$B$5:$F$5</c:f>
              <c:numCache>
                <c:formatCode>General</c:formatCode>
                <c:ptCount val="5"/>
                <c:pt idx="0">
                  <c:v>2013</c:v>
                </c:pt>
                <c:pt idx="1">
                  <c:v>2014</c:v>
                </c:pt>
                <c:pt idx="2">
                  <c:v>2015</c:v>
                </c:pt>
                <c:pt idx="3">
                  <c:v>2016</c:v>
                </c:pt>
                <c:pt idx="4">
                  <c:v>2017</c:v>
                </c:pt>
              </c:numCache>
            </c:numRef>
          </c:cat>
          <c:val>
            <c:numRef>
              <c:f>ΕΤΗΣΙΑ!$B$8:$F$8</c:f>
              <c:numCache>
                <c:formatCode>General</c:formatCode>
                <c:ptCount val="5"/>
                <c:pt idx="0">
                  <c:v>1.3</c:v>
                </c:pt>
                <c:pt idx="1">
                  <c:v>-4.3</c:v>
                </c:pt>
                <c:pt idx="2">
                  <c:v>1.2</c:v>
                </c:pt>
                <c:pt idx="3">
                  <c:v>-5.0999999999999996</c:v>
                </c:pt>
                <c:pt idx="4">
                  <c:v>4.2</c:v>
                </c:pt>
              </c:numCache>
            </c:numRef>
          </c:val>
          <c:smooth val="1"/>
        </c:ser>
        <c:dLbls>
          <c:showLegendKey val="0"/>
          <c:showVal val="0"/>
          <c:showCatName val="0"/>
          <c:showSerName val="0"/>
          <c:showPercent val="0"/>
          <c:showBubbleSize val="0"/>
        </c:dLbls>
        <c:marker val="1"/>
        <c:smooth val="0"/>
        <c:axId val="190567552"/>
        <c:axId val="190569088"/>
      </c:lineChart>
      <c:catAx>
        <c:axId val="19056755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569088"/>
        <c:crosses val="autoZero"/>
        <c:auto val="1"/>
        <c:lblAlgn val="ctr"/>
        <c:lblOffset val="100"/>
        <c:noMultiLvlLbl val="0"/>
      </c:catAx>
      <c:valAx>
        <c:axId val="190569088"/>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90567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530679</xdr:colOff>
      <xdr:row>5</xdr:row>
      <xdr:rowOff>95249</xdr:rowOff>
    </xdr:from>
    <xdr:to>
      <xdr:col>15</xdr:col>
      <xdr:colOff>81643</xdr:colOff>
      <xdr:row>22</xdr:row>
      <xdr:rowOff>54428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299356</xdr:colOff>
      <xdr:row>27</xdr:row>
      <xdr:rowOff>34698</xdr:rowOff>
    </xdr:from>
    <xdr:to>
      <xdr:col>15</xdr:col>
      <xdr:colOff>489856</xdr:colOff>
      <xdr:row>41</xdr:row>
      <xdr:rowOff>110898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476250</xdr:colOff>
      <xdr:row>93</xdr:row>
      <xdr:rowOff>149679</xdr:rowOff>
    </xdr:from>
    <xdr:to>
      <xdr:col>17</xdr:col>
      <xdr:colOff>666750</xdr:colOff>
      <xdr:row>113</xdr:row>
      <xdr:rowOff>68036</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435429</xdr:colOff>
      <xdr:row>74</xdr:row>
      <xdr:rowOff>47623</xdr:rowOff>
    </xdr:from>
    <xdr:to>
      <xdr:col>16</xdr:col>
      <xdr:colOff>544286</xdr:colOff>
      <xdr:row>89</xdr:row>
      <xdr:rowOff>54428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360587</xdr:colOff>
      <xdr:row>48</xdr:row>
      <xdr:rowOff>131988</xdr:rowOff>
    </xdr:from>
    <xdr:to>
      <xdr:col>16</xdr:col>
      <xdr:colOff>707571</xdr:colOff>
      <xdr:row>66</xdr:row>
      <xdr:rowOff>27214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27214</xdr:colOff>
      <xdr:row>72</xdr:row>
      <xdr:rowOff>186418</xdr:rowOff>
    </xdr:from>
    <xdr:to>
      <xdr:col>26</xdr:col>
      <xdr:colOff>925286</xdr:colOff>
      <xdr:row>89</xdr:row>
      <xdr:rowOff>149678</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17</xdr:row>
      <xdr:rowOff>95250</xdr:rowOff>
    </xdr:from>
    <xdr:to>
      <xdr:col>13</xdr:col>
      <xdr:colOff>133350</xdr:colOff>
      <xdr:row>31</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280987</xdr:colOff>
      <xdr:row>17</xdr:row>
      <xdr:rowOff>47625</xdr:rowOff>
    </xdr:from>
    <xdr:to>
      <xdr:col>2</xdr:col>
      <xdr:colOff>557212</xdr:colOff>
      <xdr:row>31</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371476</xdr:colOff>
      <xdr:row>32</xdr:row>
      <xdr:rowOff>142875</xdr:rowOff>
    </xdr:from>
    <xdr:to>
      <xdr:col>3</xdr:col>
      <xdr:colOff>38101</xdr:colOff>
      <xdr:row>47</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433386</xdr:colOff>
      <xdr:row>35</xdr:row>
      <xdr:rowOff>0</xdr:rowOff>
    </xdr:from>
    <xdr:to>
      <xdr:col>13</xdr:col>
      <xdr:colOff>295275</xdr:colOff>
      <xdr:row>48</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2347911</xdr:colOff>
      <xdr:row>49</xdr:row>
      <xdr:rowOff>66675</xdr:rowOff>
    </xdr:from>
    <xdr:to>
      <xdr:col>6</xdr:col>
      <xdr:colOff>590549</xdr:colOff>
      <xdr:row>63</xdr:row>
      <xdr:rowOff>142875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LAB-LFS-Q417-EL-0903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ΟΜΕΝΑ"/>
      <sheetName val="Α1"/>
      <sheetName val="Α2"/>
      <sheetName val="Α3"/>
      <sheetName val="Β1"/>
      <sheetName val="Β2"/>
      <sheetName val="Β3"/>
      <sheetName val="Β4"/>
      <sheetName val="Β5"/>
      <sheetName val="Β6"/>
      <sheetName val="Γ1"/>
      <sheetName val="Γ2"/>
      <sheetName val="Γ3"/>
      <sheetName val="Γ4"/>
      <sheetName val="Γ5"/>
      <sheetName val="Γ6"/>
      <sheetName val="ΜΕΘΟΔΟΛΟΓΙΑ"/>
    </sheetNames>
    <sheetDataSet>
      <sheetData sheetId="0"/>
      <sheetData sheetId="1">
        <row r="126">
          <cell r="D126">
            <v>26.7</v>
          </cell>
          <cell r="F126">
            <v>23.9</v>
          </cell>
        </row>
        <row r="142">
          <cell r="G142">
            <v>23039</v>
          </cell>
        </row>
        <row r="143">
          <cell r="G143">
            <v>5544</v>
          </cell>
        </row>
        <row r="144">
          <cell r="G144">
            <v>14530</v>
          </cell>
        </row>
        <row r="156">
          <cell r="G156">
            <v>267039</v>
          </cell>
        </row>
      </sheetData>
      <sheetData sheetId="2"/>
      <sheetData sheetId="3"/>
      <sheetData sheetId="4"/>
      <sheetData sheetId="5"/>
      <sheetData sheetId="6"/>
      <sheetData sheetId="7"/>
      <sheetData sheetId="8"/>
      <sheetData sheetId="9"/>
      <sheetData sheetId="10"/>
      <sheetData sheetId="11"/>
      <sheetData sheetId="12"/>
      <sheetData sheetId="13">
        <row r="30">
          <cell r="M30">
            <v>34952</v>
          </cell>
        </row>
        <row r="54">
          <cell r="M54">
            <v>4834</v>
          </cell>
        </row>
        <row r="78">
          <cell r="M78">
            <v>3327</v>
          </cell>
        </row>
      </sheetData>
      <sheetData sheetId="14"/>
      <sheetData sheetId="15"/>
      <sheetData sheetId="16"/>
    </sheetDataSet>
  </externalBook>
</externalLink>
</file>

<file path=xl/tables/table1.xml><?xml version="1.0" encoding="utf-8"?>
<table xmlns="http://schemas.openxmlformats.org/spreadsheetml/2006/main" id="1" name="Table319" displayName="Table319" ref="C6:P28" totalsRowShown="0" headerRowDxfId="15" dataDxfId="14">
  <autoFilter ref="C6:P28"/>
  <tableColumns count="14">
    <tableColumn id="1" name="Program" dataDxfId="13"/>
    <tableColumn id="2" name="Target Group" dataDxfId="12"/>
    <tableColumn id="12" name="Duration of the program" dataDxfId="11"/>
    <tableColumn id="13" name="Total Budget" dataDxfId="10"/>
    <tableColumn id="14" name="Budget 2015" dataDxfId="9"/>
    <tableColumn id="9" name="Budget 2016" dataDxfId="8"/>
    <tableColumn id="10" name="Budget 2017" dataDxfId="7"/>
    <tableColumn id="3" name="Employment/ Training Duration in months" dataDxfId="6"/>
    <tableColumn id="11" name="Total Expected Employment" dataDxfId="5"/>
    <tableColumn id="16" name="Call Dates" dataDxfId="4"/>
    <tableColumn id="17" name="Applicants for each call" dataDxfId="3"/>
    <tableColumn id="18" name="Successful applications for each call" dataDxfId="2"/>
    <tableColumn id="4" name="Comment" dataDxfId="1"/>
    <tableColumn id="15" name="Budget sour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tabSelected="1" view="pageBreakPreview" zoomScale="85" zoomScaleNormal="40" zoomScaleSheetLayoutView="85" workbookViewId="0">
      <selection activeCell="A13" sqref="A13"/>
    </sheetView>
  </sheetViews>
  <sheetFormatPr defaultColWidth="8.85546875" defaultRowHeight="18"/>
  <cols>
    <col min="1" max="1" width="58" style="8" customWidth="1"/>
    <col min="2" max="2" width="12.85546875" style="8" customWidth="1"/>
    <col min="3" max="4" width="8.85546875" style="8"/>
    <col min="5" max="5" width="10.28515625" style="8" customWidth="1"/>
    <col min="6" max="6" width="13.7109375" style="8" customWidth="1"/>
    <col min="7" max="256" width="8.85546875" style="8"/>
    <col min="257" max="257" width="58" style="8" customWidth="1"/>
    <col min="258" max="258" width="12.85546875" style="8" customWidth="1"/>
    <col min="259" max="260" width="8.85546875" style="8"/>
    <col min="261" max="261" width="10.28515625" style="8" customWidth="1"/>
    <col min="262" max="262" width="13.7109375" style="8" customWidth="1"/>
    <col min="263" max="512" width="8.85546875" style="8"/>
    <col min="513" max="513" width="58" style="8" customWidth="1"/>
    <col min="514" max="514" width="12.85546875" style="8" customWidth="1"/>
    <col min="515" max="516" width="8.85546875" style="8"/>
    <col min="517" max="517" width="10.28515625" style="8" customWidth="1"/>
    <col min="518" max="518" width="13.7109375" style="8" customWidth="1"/>
    <col min="519" max="768" width="8.85546875" style="8"/>
    <col min="769" max="769" width="58" style="8" customWidth="1"/>
    <col min="770" max="770" width="12.85546875" style="8" customWidth="1"/>
    <col min="771" max="772" width="8.85546875" style="8"/>
    <col min="773" max="773" width="10.28515625" style="8" customWidth="1"/>
    <col min="774" max="774" width="13.7109375" style="8" customWidth="1"/>
    <col min="775" max="1024" width="8.85546875" style="8"/>
    <col min="1025" max="1025" width="58" style="8" customWidth="1"/>
    <col min="1026" max="1026" width="12.85546875" style="8" customWidth="1"/>
    <col min="1027" max="1028" width="8.85546875" style="8"/>
    <col min="1029" max="1029" width="10.28515625" style="8" customWidth="1"/>
    <col min="1030" max="1030" width="13.7109375" style="8" customWidth="1"/>
    <col min="1031" max="1280" width="8.85546875" style="8"/>
    <col min="1281" max="1281" width="58" style="8" customWidth="1"/>
    <col min="1282" max="1282" width="12.85546875" style="8" customWidth="1"/>
    <col min="1283" max="1284" width="8.85546875" style="8"/>
    <col min="1285" max="1285" width="10.28515625" style="8" customWidth="1"/>
    <col min="1286" max="1286" width="13.7109375" style="8" customWidth="1"/>
    <col min="1287" max="1536" width="8.85546875" style="8"/>
    <col min="1537" max="1537" width="58" style="8" customWidth="1"/>
    <col min="1538" max="1538" width="12.85546875" style="8" customWidth="1"/>
    <col min="1539" max="1540" width="8.85546875" style="8"/>
    <col min="1541" max="1541" width="10.28515625" style="8" customWidth="1"/>
    <col min="1542" max="1542" width="13.7109375" style="8" customWidth="1"/>
    <col min="1543" max="1792" width="8.85546875" style="8"/>
    <col min="1793" max="1793" width="58" style="8" customWidth="1"/>
    <col min="1794" max="1794" width="12.85546875" style="8" customWidth="1"/>
    <col min="1795" max="1796" width="8.85546875" style="8"/>
    <col min="1797" max="1797" width="10.28515625" style="8" customWidth="1"/>
    <col min="1798" max="1798" width="13.7109375" style="8" customWidth="1"/>
    <col min="1799" max="2048" width="8.85546875" style="8"/>
    <col min="2049" max="2049" width="58" style="8" customWidth="1"/>
    <col min="2050" max="2050" width="12.85546875" style="8" customWidth="1"/>
    <col min="2051" max="2052" width="8.85546875" style="8"/>
    <col min="2053" max="2053" width="10.28515625" style="8" customWidth="1"/>
    <col min="2054" max="2054" width="13.7109375" style="8" customWidth="1"/>
    <col min="2055" max="2304" width="8.85546875" style="8"/>
    <col min="2305" max="2305" width="58" style="8" customWidth="1"/>
    <col min="2306" max="2306" width="12.85546875" style="8" customWidth="1"/>
    <col min="2307" max="2308" width="8.85546875" style="8"/>
    <col min="2309" max="2309" width="10.28515625" style="8" customWidth="1"/>
    <col min="2310" max="2310" width="13.7109375" style="8" customWidth="1"/>
    <col min="2311" max="2560" width="8.85546875" style="8"/>
    <col min="2561" max="2561" width="58" style="8" customWidth="1"/>
    <col min="2562" max="2562" width="12.85546875" style="8" customWidth="1"/>
    <col min="2563" max="2564" width="8.85546875" style="8"/>
    <col min="2565" max="2565" width="10.28515625" style="8" customWidth="1"/>
    <col min="2566" max="2566" width="13.7109375" style="8" customWidth="1"/>
    <col min="2567" max="2816" width="8.85546875" style="8"/>
    <col min="2817" max="2817" width="58" style="8" customWidth="1"/>
    <col min="2818" max="2818" width="12.85546875" style="8" customWidth="1"/>
    <col min="2819" max="2820" width="8.85546875" style="8"/>
    <col min="2821" max="2821" width="10.28515625" style="8" customWidth="1"/>
    <col min="2822" max="2822" width="13.7109375" style="8" customWidth="1"/>
    <col min="2823" max="3072" width="8.85546875" style="8"/>
    <col min="3073" max="3073" width="58" style="8" customWidth="1"/>
    <col min="3074" max="3074" width="12.85546875" style="8" customWidth="1"/>
    <col min="3075" max="3076" width="8.85546875" style="8"/>
    <col min="3077" max="3077" width="10.28515625" style="8" customWidth="1"/>
    <col min="3078" max="3078" width="13.7109375" style="8" customWidth="1"/>
    <col min="3079" max="3328" width="8.85546875" style="8"/>
    <col min="3329" max="3329" width="58" style="8" customWidth="1"/>
    <col min="3330" max="3330" width="12.85546875" style="8" customWidth="1"/>
    <col min="3331" max="3332" width="8.85546875" style="8"/>
    <col min="3333" max="3333" width="10.28515625" style="8" customWidth="1"/>
    <col min="3334" max="3334" width="13.7109375" style="8" customWidth="1"/>
    <col min="3335" max="3584" width="8.85546875" style="8"/>
    <col min="3585" max="3585" width="58" style="8" customWidth="1"/>
    <col min="3586" max="3586" width="12.85546875" style="8" customWidth="1"/>
    <col min="3587" max="3588" width="8.85546875" style="8"/>
    <col min="3589" max="3589" width="10.28515625" style="8" customWidth="1"/>
    <col min="3590" max="3590" width="13.7109375" style="8" customWidth="1"/>
    <col min="3591" max="3840" width="8.85546875" style="8"/>
    <col min="3841" max="3841" width="58" style="8" customWidth="1"/>
    <col min="3842" max="3842" width="12.85546875" style="8" customWidth="1"/>
    <col min="3843" max="3844" width="8.85546875" style="8"/>
    <col min="3845" max="3845" width="10.28515625" style="8" customWidth="1"/>
    <col min="3846" max="3846" width="13.7109375" style="8" customWidth="1"/>
    <col min="3847" max="4096" width="8.85546875" style="8"/>
    <col min="4097" max="4097" width="58" style="8" customWidth="1"/>
    <col min="4098" max="4098" width="12.85546875" style="8" customWidth="1"/>
    <col min="4099" max="4100" width="8.85546875" style="8"/>
    <col min="4101" max="4101" width="10.28515625" style="8" customWidth="1"/>
    <col min="4102" max="4102" width="13.7109375" style="8" customWidth="1"/>
    <col min="4103" max="4352" width="8.85546875" style="8"/>
    <col min="4353" max="4353" width="58" style="8" customWidth="1"/>
    <col min="4354" max="4354" width="12.85546875" style="8" customWidth="1"/>
    <col min="4355" max="4356" width="8.85546875" style="8"/>
    <col min="4357" max="4357" width="10.28515625" style="8" customWidth="1"/>
    <col min="4358" max="4358" width="13.7109375" style="8" customWidth="1"/>
    <col min="4359" max="4608" width="8.85546875" style="8"/>
    <col min="4609" max="4609" width="58" style="8" customWidth="1"/>
    <col min="4610" max="4610" width="12.85546875" style="8" customWidth="1"/>
    <col min="4611" max="4612" width="8.85546875" style="8"/>
    <col min="4613" max="4613" width="10.28515625" style="8" customWidth="1"/>
    <col min="4614" max="4614" width="13.7109375" style="8" customWidth="1"/>
    <col min="4615" max="4864" width="8.85546875" style="8"/>
    <col min="4865" max="4865" width="58" style="8" customWidth="1"/>
    <col min="4866" max="4866" width="12.85546875" style="8" customWidth="1"/>
    <col min="4867" max="4868" width="8.85546875" style="8"/>
    <col min="4869" max="4869" width="10.28515625" style="8" customWidth="1"/>
    <col min="4870" max="4870" width="13.7109375" style="8" customWidth="1"/>
    <col min="4871" max="5120" width="8.85546875" style="8"/>
    <col min="5121" max="5121" width="58" style="8" customWidth="1"/>
    <col min="5122" max="5122" width="12.85546875" style="8" customWidth="1"/>
    <col min="5123" max="5124" width="8.85546875" style="8"/>
    <col min="5125" max="5125" width="10.28515625" style="8" customWidth="1"/>
    <col min="5126" max="5126" width="13.7109375" style="8" customWidth="1"/>
    <col min="5127" max="5376" width="8.85546875" style="8"/>
    <col min="5377" max="5377" width="58" style="8" customWidth="1"/>
    <col min="5378" max="5378" width="12.85546875" style="8" customWidth="1"/>
    <col min="5379" max="5380" width="8.85546875" style="8"/>
    <col min="5381" max="5381" width="10.28515625" style="8" customWidth="1"/>
    <col min="5382" max="5382" width="13.7109375" style="8" customWidth="1"/>
    <col min="5383" max="5632" width="8.85546875" style="8"/>
    <col min="5633" max="5633" width="58" style="8" customWidth="1"/>
    <col min="5634" max="5634" width="12.85546875" style="8" customWidth="1"/>
    <col min="5635" max="5636" width="8.85546875" style="8"/>
    <col min="5637" max="5637" width="10.28515625" style="8" customWidth="1"/>
    <col min="5638" max="5638" width="13.7109375" style="8" customWidth="1"/>
    <col min="5639" max="5888" width="8.85546875" style="8"/>
    <col min="5889" max="5889" width="58" style="8" customWidth="1"/>
    <col min="5890" max="5890" width="12.85546875" style="8" customWidth="1"/>
    <col min="5891" max="5892" width="8.85546875" style="8"/>
    <col min="5893" max="5893" width="10.28515625" style="8" customWidth="1"/>
    <col min="5894" max="5894" width="13.7109375" style="8" customWidth="1"/>
    <col min="5895" max="6144" width="8.85546875" style="8"/>
    <col min="6145" max="6145" width="58" style="8" customWidth="1"/>
    <col min="6146" max="6146" width="12.85546875" style="8" customWidth="1"/>
    <col min="6147" max="6148" width="8.85546875" style="8"/>
    <col min="6149" max="6149" width="10.28515625" style="8" customWidth="1"/>
    <col min="6150" max="6150" width="13.7109375" style="8" customWidth="1"/>
    <col min="6151" max="6400" width="8.85546875" style="8"/>
    <col min="6401" max="6401" width="58" style="8" customWidth="1"/>
    <col min="6402" max="6402" width="12.85546875" style="8" customWidth="1"/>
    <col min="6403" max="6404" width="8.85546875" style="8"/>
    <col min="6405" max="6405" width="10.28515625" style="8" customWidth="1"/>
    <col min="6406" max="6406" width="13.7109375" style="8" customWidth="1"/>
    <col min="6407" max="6656" width="8.85546875" style="8"/>
    <col min="6657" max="6657" width="58" style="8" customWidth="1"/>
    <col min="6658" max="6658" width="12.85546875" style="8" customWidth="1"/>
    <col min="6659" max="6660" width="8.85546875" style="8"/>
    <col min="6661" max="6661" width="10.28515625" style="8" customWidth="1"/>
    <col min="6662" max="6662" width="13.7109375" style="8" customWidth="1"/>
    <col min="6663" max="6912" width="8.85546875" style="8"/>
    <col min="6913" max="6913" width="58" style="8" customWidth="1"/>
    <col min="6914" max="6914" width="12.85546875" style="8" customWidth="1"/>
    <col min="6915" max="6916" width="8.85546875" style="8"/>
    <col min="6917" max="6917" width="10.28515625" style="8" customWidth="1"/>
    <col min="6918" max="6918" width="13.7109375" style="8" customWidth="1"/>
    <col min="6919" max="7168" width="8.85546875" style="8"/>
    <col min="7169" max="7169" width="58" style="8" customWidth="1"/>
    <col min="7170" max="7170" width="12.85546875" style="8" customWidth="1"/>
    <col min="7171" max="7172" width="8.85546875" style="8"/>
    <col min="7173" max="7173" width="10.28515625" style="8" customWidth="1"/>
    <col min="7174" max="7174" width="13.7109375" style="8" customWidth="1"/>
    <col min="7175" max="7424" width="8.85546875" style="8"/>
    <col min="7425" max="7425" width="58" style="8" customWidth="1"/>
    <col min="7426" max="7426" width="12.85546875" style="8" customWidth="1"/>
    <col min="7427" max="7428" width="8.85546875" style="8"/>
    <col min="7429" max="7429" width="10.28515625" style="8" customWidth="1"/>
    <col min="7430" max="7430" width="13.7109375" style="8" customWidth="1"/>
    <col min="7431" max="7680" width="8.85546875" style="8"/>
    <col min="7681" max="7681" width="58" style="8" customWidth="1"/>
    <col min="7682" max="7682" width="12.85546875" style="8" customWidth="1"/>
    <col min="7683" max="7684" width="8.85546875" style="8"/>
    <col min="7685" max="7685" width="10.28515625" style="8" customWidth="1"/>
    <col min="7686" max="7686" width="13.7109375" style="8" customWidth="1"/>
    <col min="7687" max="7936" width="8.85546875" style="8"/>
    <col min="7937" max="7937" width="58" style="8" customWidth="1"/>
    <col min="7938" max="7938" width="12.85546875" style="8" customWidth="1"/>
    <col min="7939" max="7940" width="8.85546875" style="8"/>
    <col min="7941" max="7941" width="10.28515625" style="8" customWidth="1"/>
    <col min="7942" max="7942" width="13.7109375" style="8" customWidth="1"/>
    <col min="7943" max="8192" width="8.85546875" style="8"/>
    <col min="8193" max="8193" width="58" style="8" customWidth="1"/>
    <col min="8194" max="8194" width="12.85546875" style="8" customWidth="1"/>
    <col min="8195" max="8196" width="8.85546875" style="8"/>
    <col min="8197" max="8197" width="10.28515625" style="8" customWidth="1"/>
    <col min="8198" max="8198" width="13.7109375" style="8" customWidth="1"/>
    <col min="8199" max="8448" width="8.85546875" style="8"/>
    <col min="8449" max="8449" width="58" style="8" customWidth="1"/>
    <col min="8450" max="8450" width="12.85546875" style="8" customWidth="1"/>
    <col min="8451" max="8452" width="8.85546875" style="8"/>
    <col min="8453" max="8453" width="10.28515625" style="8" customWidth="1"/>
    <col min="8454" max="8454" width="13.7109375" style="8" customWidth="1"/>
    <col min="8455" max="8704" width="8.85546875" style="8"/>
    <col min="8705" max="8705" width="58" style="8" customWidth="1"/>
    <col min="8706" max="8706" width="12.85546875" style="8" customWidth="1"/>
    <col min="8707" max="8708" width="8.85546875" style="8"/>
    <col min="8709" max="8709" width="10.28515625" style="8" customWidth="1"/>
    <col min="8710" max="8710" width="13.7109375" style="8" customWidth="1"/>
    <col min="8711" max="8960" width="8.85546875" style="8"/>
    <col min="8961" max="8961" width="58" style="8" customWidth="1"/>
    <col min="8962" max="8962" width="12.85546875" style="8" customWidth="1"/>
    <col min="8963" max="8964" width="8.85546875" style="8"/>
    <col min="8965" max="8965" width="10.28515625" style="8" customWidth="1"/>
    <col min="8966" max="8966" width="13.7109375" style="8" customWidth="1"/>
    <col min="8967" max="9216" width="8.85546875" style="8"/>
    <col min="9217" max="9217" width="58" style="8" customWidth="1"/>
    <col min="9218" max="9218" width="12.85546875" style="8" customWidth="1"/>
    <col min="9219" max="9220" width="8.85546875" style="8"/>
    <col min="9221" max="9221" width="10.28515625" style="8" customWidth="1"/>
    <col min="9222" max="9222" width="13.7109375" style="8" customWidth="1"/>
    <col min="9223" max="9472" width="8.85546875" style="8"/>
    <col min="9473" max="9473" width="58" style="8" customWidth="1"/>
    <col min="9474" max="9474" width="12.85546875" style="8" customWidth="1"/>
    <col min="9475" max="9476" width="8.85546875" style="8"/>
    <col min="9477" max="9477" width="10.28515625" style="8" customWidth="1"/>
    <col min="9478" max="9478" width="13.7109375" style="8" customWidth="1"/>
    <col min="9479" max="9728" width="8.85546875" style="8"/>
    <col min="9729" max="9729" width="58" style="8" customWidth="1"/>
    <col min="9730" max="9730" width="12.85546875" style="8" customWidth="1"/>
    <col min="9731" max="9732" width="8.85546875" style="8"/>
    <col min="9733" max="9733" width="10.28515625" style="8" customWidth="1"/>
    <col min="9734" max="9734" width="13.7109375" style="8" customWidth="1"/>
    <col min="9735" max="9984" width="8.85546875" style="8"/>
    <col min="9985" max="9985" width="58" style="8" customWidth="1"/>
    <col min="9986" max="9986" width="12.85546875" style="8" customWidth="1"/>
    <col min="9987" max="9988" width="8.85546875" style="8"/>
    <col min="9989" max="9989" width="10.28515625" style="8" customWidth="1"/>
    <col min="9990" max="9990" width="13.7109375" style="8" customWidth="1"/>
    <col min="9991" max="10240" width="8.85546875" style="8"/>
    <col min="10241" max="10241" width="58" style="8" customWidth="1"/>
    <col min="10242" max="10242" width="12.85546875" style="8" customWidth="1"/>
    <col min="10243" max="10244" width="8.85546875" style="8"/>
    <col min="10245" max="10245" width="10.28515625" style="8" customWidth="1"/>
    <col min="10246" max="10246" width="13.7109375" style="8" customWidth="1"/>
    <col min="10247" max="10496" width="8.85546875" style="8"/>
    <col min="10497" max="10497" width="58" style="8" customWidth="1"/>
    <col min="10498" max="10498" width="12.85546875" style="8" customWidth="1"/>
    <col min="10499" max="10500" width="8.85546875" style="8"/>
    <col min="10501" max="10501" width="10.28515625" style="8" customWidth="1"/>
    <col min="10502" max="10502" width="13.7109375" style="8" customWidth="1"/>
    <col min="10503" max="10752" width="8.85546875" style="8"/>
    <col min="10753" max="10753" width="58" style="8" customWidth="1"/>
    <col min="10754" max="10754" width="12.85546875" style="8" customWidth="1"/>
    <col min="10755" max="10756" width="8.85546875" style="8"/>
    <col min="10757" max="10757" width="10.28515625" style="8" customWidth="1"/>
    <col min="10758" max="10758" width="13.7109375" style="8" customWidth="1"/>
    <col min="10759" max="11008" width="8.85546875" style="8"/>
    <col min="11009" max="11009" width="58" style="8" customWidth="1"/>
    <col min="11010" max="11010" width="12.85546875" style="8" customWidth="1"/>
    <col min="11011" max="11012" width="8.85546875" style="8"/>
    <col min="11013" max="11013" width="10.28515625" style="8" customWidth="1"/>
    <col min="11014" max="11014" width="13.7109375" style="8" customWidth="1"/>
    <col min="11015" max="11264" width="8.85546875" style="8"/>
    <col min="11265" max="11265" width="58" style="8" customWidth="1"/>
    <col min="11266" max="11266" width="12.85546875" style="8" customWidth="1"/>
    <col min="11267" max="11268" width="8.85546875" style="8"/>
    <col min="11269" max="11269" width="10.28515625" style="8" customWidth="1"/>
    <col min="11270" max="11270" width="13.7109375" style="8" customWidth="1"/>
    <col min="11271" max="11520" width="8.85546875" style="8"/>
    <col min="11521" max="11521" width="58" style="8" customWidth="1"/>
    <col min="11522" max="11522" width="12.85546875" style="8" customWidth="1"/>
    <col min="11523" max="11524" width="8.85546875" style="8"/>
    <col min="11525" max="11525" width="10.28515625" style="8" customWidth="1"/>
    <col min="11526" max="11526" width="13.7109375" style="8" customWidth="1"/>
    <col min="11527" max="11776" width="8.85546875" style="8"/>
    <col min="11777" max="11777" width="58" style="8" customWidth="1"/>
    <col min="11778" max="11778" width="12.85546875" style="8" customWidth="1"/>
    <col min="11779" max="11780" width="8.85546875" style="8"/>
    <col min="11781" max="11781" width="10.28515625" style="8" customWidth="1"/>
    <col min="11782" max="11782" width="13.7109375" style="8" customWidth="1"/>
    <col min="11783" max="12032" width="8.85546875" style="8"/>
    <col min="12033" max="12033" width="58" style="8" customWidth="1"/>
    <col min="12034" max="12034" width="12.85546875" style="8" customWidth="1"/>
    <col min="12035" max="12036" width="8.85546875" style="8"/>
    <col min="12037" max="12037" width="10.28515625" style="8" customWidth="1"/>
    <col min="12038" max="12038" width="13.7109375" style="8" customWidth="1"/>
    <col min="12039" max="12288" width="8.85546875" style="8"/>
    <col min="12289" max="12289" width="58" style="8" customWidth="1"/>
    <col min="12290" max="12290" width="12.85546875" style="8" customWidth="1"/>
    <col min="12291" max="12292" width="8.85546875" style="8"/>
    <col min="12293" max="12293" width="10.28515625" style="8" customWidth="1"/>
    <col min="12294" max="12294" width="13.7109375" style="8" customWidth="1"/>
    <col min="12295" max="12544" width="8.85546875" style="8"/>
    <col min="12545" max="12545" width="58" style="8" customWidth="1"/>
    <col min="12546" max="12546" width="12.85546875" style="8" customWidth="1"/>
    <col min="12547" max="12548" width="8.85546875" style="8"/>
    <col min="12549" max="12549" width="10.28515625" style="8" customWidth="1"/>
    <col min="12550" max="12550" width="13.7109375" style="8" customWidth="1"/>
    <col min="12551" max="12800" width="8.85546875" style="8"/>
    <col min="12801" max="12801" width="58" style="8" customWidth="1"/>
    <col min="12802" max="12802" width="12.85546875" style="8" customWidth="1"/>
    <col min="12803" max="12804" width="8.85546875" style="8"/>
    <col min="12805" max="12805" width="10.28515625" style="8" customWidth="1"/>
    <col min="12806" max="12806" width="13.7109375" style="8" customWidth="1"/>
    <col min="12807" max="13056" width="8.85546875" style="8"/>
    <col min="13057" max="13057" width="58" style="8" customWidth="1"/>
    <col min="13058" max="13058" width="12.85546875" style="8" customWidth="1"/>
    <col min="13059" max="13060" width="8.85546875" style="8"/>
    <col min="13061" max="13061" width="10.28515625" style="8" customWidth="1"/>
    <col min="13062" max="13062" width="13.7109375" style="8" customWidth="1"/>
    <col min="13063" max="13312" width="8.85546875" style="8"/>
    <col min="13313" max="13313" width="58" style="8" customWidth="1"/>
    <col min="13314" max="13314" width="12.85546875" style="8" customWidth="1"/>
    <col min="13315" max="13316" width="8.85546875" style="8"/>
    <col min="13317" max="13317" width="10.28515625" style="8" customWidth="1"/>
    <col min="13318" max="13318" width="13.7109375" style="8" customWidth="1"/>
    <col min="13319" max="13568" width="8.85546875" style="8"/>
    <col min="13569" max="13569" width="58" style="8" customWidth="1"/>
    <col min="13570" max="13570" width="12.85546875" style="8" customWidth="1"/>
    <col min="13571" max="13572" width="8.85546875" style="8"/>
    <col min="13573" max="13573" width="10.28515625" style="8" customWidth="1"/>
    <col min="13574" max="13574" width="13.7109375" style="8" customWidth="1"/>
    <col min="13575" max="13824" width="8.85546875" style="8"/>
    <col min="13825" max="13825" width="58" style="8" customWidth="1"/>
    <col min="13826" max="13826" width="12.85546875" style="8" customWidth="1"/>
    <col min="13827" max="13828" width="8.85546875" style="8"/>
    <col min="13829" max="13829" width="10.28515625" style="8" customWidth="1"/>
    <col min="13830" max="13830" width="13.7109375" style="8" customWidth="1"/>
    <col min="13831" max="14080" width="8.85546875" style="8"/>
    <col min="14081" max="14081" width="58" style="8" customWidth="1"/>
    <col min="14082" max="14082" width="12.85546875" style="8" customWidth="1"/>
    <col min="14083" max="14084" width="8.85546875" style="8"/>
    <col min="14085" max="14085" width="10.28515625" style="8" customWidth="1"/>
    <col min="14086" max="14086" width="13.7109375" style="8" customWidth="1"/>
    <col min="14087" max="14336" width="8.85546875" style="8"/>
    <col min="14337" max="14337" width="58" style="8" customWidth="1"/>
    <col min="14338" max="14338" width="12.85546875" style="8" customWidth="1"/>
    <col min="14339" max="14340" width="8.85546875" style="8"/>
    <col min="14341" max="14341" width="10.28515625" style="8" customWidth="1"/>
    <col min="14342" max="14342" width="13.7109375" style="8" customWidth="1"/>
    <col min="14343" max="14592" width="8.85546875" style="8"/>
    <col min="14593" max="14593" width="58" style="8" customWidth="1"/>
    <col min="14594" max="14594" width="12.85546875" style="8" customWidth="1"/>
    <col min="14595" max="14596" width="8.85546875" style="8"/>
    <col min="14597" max="14597" width="10.28515625" style="8" customWidth="1"/>
    <col min="14598" max="14598" width="13.7109375" style="8" customWidth="1"/>
    <col min="14599" max="14848" width="8.85546875" style="8"/>
    <col min="14849" max="14849" width="58" style="8" customWidth="1"/>
    <col min="14850" max="14850" width="12.85546875" style="8" customWidth="1"/>
    <col min="14851" max="14852" width="8.85546875" style="8"/>
    <col min="14853" max="14853" width="10.28515625" style="8" customWidth="1"/>
    <col min="14854" max="14854" width="13.7109375" style="8" customWidth="1"/>
    <col min="14855" max="15104" width="8.85546875" style="8"/>
    <col min="15105" max="15105" width="58" style="8" customWidth="1"/>
    <col min="15106" max="15106" width="12.85546875" style="8" customWidth="1"/>
    <col min="15107" max="15108" width="8.85546875" style="8"/>
    <col min="15109" max="15109" width="10.28515625" style="8" customWidth="1"/>
    <col min="15110" max="15110" width="13.7109375" style="8" customWidth="1"/>
    <col min="15111" max="15360" width="8.85546875" style="8"/>
    <col min="15361" max="15361" width="58" style="8" customWidth="1"/>
    <col min="15362" max="15362" width="12.85546875" style="8" customWidth="1"/>
    <col min="15363" max="15364" width="8.85546875" style="8"/>
    <col min="15365" max="15365" width="10.28515625" style="8" customWidth="1"/>
    <col min="15366" max="15366" width="13.7109375" style="8" customWidth="1"/>
    <col min="15367" max="15616" width="8.85546875" style="8"/>
    <col min="15617" max="15617" width="58" style="8" customWidth="1"/>
    <col min="15618" max="15618" width="12.85546875" style="8" customWidth="1"/>
    <col min="15619" max="15620" width="8.85546875" style="8"/>
    <col min="15621" max="15621" width="10.28515625" style="8" customWidth="1"/>
    <col min="15622" max="15622" width="13.7109375" style="8" customWidth="1"/>
    <col min="15623" max="15872" width="8.85546875" style="8"/>
    <col min="15873" max="15873" width="58" style="8" customWidth="1"/>
    <col min="15874" max="15874" width="12.85546875" style="8" customWidth="1"/>
    <col min="15875" max="15876" width="8.85546875" style="8"/>
    <col min="15877" max="15877" width="10.28515625" style="8" customWidth="1"/>
    <col min="15878" max="15878" width="13.7109375" style="8" customWidth="1"/>
    <col min="15879" max="16128" width="8.85546875" style="8"/>
    <col min="16129" max="16129" width="58" style="8" customWidth="1"/>
    <col min="16130" max="16130" width="12.85546875" style="8" customWidth="1"/>
    <col min="16131" max="16132" width="8.85546875" style="8"/>
    <col min="16133" max="16133" width="10.28515625" style="8" customWidth="1"/>
    <col min="16134" max="16134" width="13.7109375" style="8" customWidth="1"/>
    <col min="16135" max="16384" width="8.85546875" style="8"/>
  </cols>
  <sheetData>
    <row r="2" spans="1:2" s="6" customFormat="1">
      <c r="A2" s="5" t="s">
        <v>19</v>
      </c>
    </row>
    <row r="4" spans="1:2">
      <c r="A4" s="7" t="s">
        <v>18</v>
      </c>
    </row>
    <row r="6" spans="1:2">
      <c r="A6" s="8" t="s">
        <v>20</v>
      </c>
    </row>
    <row r="7" spans="1:2">
      <c r="A7" s="8" t="s">
        <v>21</v>
      </c>
    </row>
    <row r="8" spans="1:2">
      <c r="A8" s="9" t="s">
        <v>25</v>
      </c>
    </row>
    <row r="9" spans="1:2">
      <c r="A9" s="9" t="s">
        <v>26</v>
      </c>
    </row>
    <row r="10" spans="1:2">
      <c r="A10" s="9" t="s">
        <v>22</v>
      </c>
    </row>
    <row r="12" spans="1:2">
      <c r="A12" s="10"/>
      <c r="B12"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view="pageBreakPreview" zoomScale="70" zoomScaleNormal="55" zoomScaleSheetLayoutView="70" workbookViewId="0">
      <pane xSplit="1" ySplit="1" topLeftCell="B2" activePane="bottomRight" state="frozen"/>
      <selection pane="topRight" activeCell="B1" sqref="B1"/>
      <selection pane="bottomLeft" activeCell="A2" sqref="A2"/>
      <selection pane="bottomRight" activeCell="S10" sqref="S10"/>
    </sheetView>
  </sheetViews>
  <sheetFormatPr defaultRowHeight="14.25"/>
  <cols>
    <col min="1" max="1" width="57" style="1" customWidth="1"/>
    <col min="2" max="2" width="14.85546875" style="1" hidden="1" customWidth="1"/>
    <col min="3" max="3" width="12.85546875" style="1" hidden="1" customWidth="1"/>
    <col min="4" max="4" width="14.42578125" style="1" hidden="1" customWidth="1"/>
    <col min="5" max="5" width="13" style="1" hidden="1" customWidth="1"/>
    <col min="6" max="6" width="2.140625" style="1" hidden="1" customWidth="1"/>
    <col min="7" max="7" width="1.42578125" style="1" hidden="1" customWidth="1"/>
    <col min="8" max="8" width="0.42578125" style="1" hidden="1" customWidth="1"/>
    <col min="9" max="9" width="13.7109375" style="1" hidden="1" customWidth="1"/>
    <col min="10" max="13" width="11.85546875" style="1" hidden="1" customWidth="1"/>
    <col min="14" max="14" width="13" style="1" hidden="1" customWidth="1"/>
    <col min="15" max="15" width="12.85546875" style="1" hidden="1" customWidth="1"/>
    <col min="16" max="16" width="9.140625" style="1" hidden="1" customWidth="1"/>
    <col min="17" max="17" width="11.85546875" style="1" hidden="1" customWidth="1"/>
    <col min="18" max="18" width="9.42578125" style="1" hidden="1" customWidth="1"/>
    <col min="19" max="19" width="15.42578125" style="1" customWidth="1"/>
    <col min="20" max="20" width="14.7109375" style="1" customWidth="1"/>
    <col min="21" max="21" width="15.140625" style="1" customWidth="1"/>
    <col min="22" max="22" width="14.42578125" style="1" customWidth="1"/>
    <col min="23" max="23" width="11.42578125" style="1" customWidth="1"/>
    <col min="24" max="26" width="11.85546875" style="1" customWidth="1"/>
    <col min="27" max="27" width="13.140625" style="77" customWidth="1"/>
    <col min="28" max="28" width="12.7109375" style="1" customWidth="1"/>
    <col min="29" max="29" width="12.28515625" style="1" customWidth="1"/>
    <col min="30" max="30" width="10.42578125" style="1" customWidth="1"/>
    <col min="31" max="31" width="15.85546875" style="77" customWidth="1"/>
    <col min="32" max="32" width="13" style="1" bestFit="1" customWidth="1"/>
    <col min="33" max="33" width="12.140625" style="1" customWidth="1"/>
    <col min="34" max="34" width="15.85546875" style="1" customWidth="1"/>
    <col min="35" max="35" width="13" style="1" bestFit="1" customWidth="1"/>
    <col min="36" max="36" width="13.140625" style="1" bestFit="1" customWidth="1"/>
    <col min="37" max="16384" width="9.140625" style="1"/>
  </cols>
  <sheetData>
    <row r="1" spans="1:37" s="16" customFormat="1" ht="15.75" customHeight="1">
      <c r="A1" s="13" t="s">
        <v>0</v>
      </c>
      <c r="B1" s="15" t="s">
        <v>81</v>
      </c>
      <c r="C1" s="14" t="s">
        <v>82</v>
      </c>
      <c r="D1" s="14" t="s">
        <v>83</v>
      </c>
      <c r="E1" s="14" t="s">
        <v>84</v>
      </c>
      <c r="F1" s="15" t="s">
        <v>85</v>
      </c>
      <c r="G1" s="14" t="s">
        <v>86</v>
      </c>
      <c r="H1" s="14" t="s">
        <v>87</v>
      </c>
      <c r="I1" s="14" t="s">
        <v>88</v>
      </c>
      <c r="J1" s="14" t="s">
        <v>89</v>
      </c>
      <c r="K1" s="14" t="s">
        <v>61</v>
      </c>
      <c r="L1" s="14" t="s">
        <v>62</v>
      </c>
      <c r="M1" s="14" t="s">
        <v>65</v>
      </c>
      <c r="N1" s="15">
        <v>2012</v>
      </c>
      <c r="O1" s="14" t="s">
        <v>63</v>
      </c>
      <c r="P1" s="14" t="s">
        <v>64</v>
      </c>
      <c r="Q1" s="14" t="s">
        <v>66</v>
      </c>
      <c r="R1" s="14" t="s">
        <v>67</v>
      </c>
      <c r="S1" s="14" t="s">
        <v>68</v>
      </c>
      <c r="T1" s="14" t="s">
        <v>69</v>
      </c>
      <c r="U1" s="14" t="s">
        <v>70</v>
      </c>
      <c r="V1" s="14" t="s">
        <v>71</v>
      </c>
      <c r="W1" s="14" t="s">
        <v>72</v>
      </c>
      <c r="X1" s="14" t="s">
        <v>73</v>
      </c>
      <c r="Y1" s="14" t="s">
        <v>74</v>
      </c>
      <c r="Z1" s="14" t="s">
        <v>75</v>
      </c>
      <c r="AA1" s="14" t="s">
        <v>76</v>
      </c>
      <c r="AB1" s="14" t="s">
        <v>77</v>
      </c>
      <c r="AC1" s="14" t="s">
        <v>78</v>
      </c>
      <c r="AD1" s="14" t="s">
        <v>91</v>
      </c>
      <c r="AE1" s="14" t="s">
        <v>171</v>
      </c>
      <c r="AF1" s="14" t="s">
        <v>172</v>
      </c>
      <c r="AG1" s="14" t="s">
        <v>173</v>
      </c>
      <c r="AH1" s="14" t="s">
        <v>174</v>
      </c>
      <c r="AI1" s="14" t="s">
        <v>223</v>
      </c>
      <c r="AJ1" s="14" t="s">
        <v>231</v>
      </c>
      <c r="AK1" s="14" t="s">
        <v>246</v>
      </c>
    </row>
    <row r="2" spans="1:37" s="21" customFormat="1">
      <c r="A2" s="22" t="s">
        <v>29</v>
      </c>
      <c r="B2" s="252">
        <v>417.06099999999998</v>
      </c>
      <c r="C2" s="253">
        <v>422.01</v>
      </c>
      <c r="D2" s="253">
        <v>422.59</v>
      </c>
      <c r="E2" s="253">
        <v>424.85300000000001</v>
      </c>
      <c r="F2" s="251">
        <v>431975</v>
      </c>
      <c r="G2" s="47">
        <v>433522</v>
      </c>
      <c r="H2" s="47">
        <v>429257</v>
      </c>
      <c r="I2" s="254">
        <v>433.90699999999998</v>
      </c>
      <c r="J2" s="47">
        <v>434736</v>
      </c>
      <c r="K2" s="47">
        <v>436434</v>
      </c>
      <c r="L2" s="47">
        <v>437175</v>
      </c>
      <c r="M2" s="47">
        <v>438622</v>
      </c>
      <c r="N2" s="23">
        <f>AVERAGE((J2:M2))</f>
        <v>436741.75</v>
      </c>
      <c r="O2" s="47">
        <v>437021</v>
      </c>
      <c r="P2" s="47">
        <v>431095</v>
      </c>
      <c r="Q2" s="47">
        <v>434504</v>
      </c>
      <c r="R2" s="47">
        <v>433176</v>
      </c>
      <c r="S2" s="47">
        <v>430223</v>
      </c>
      <c r="T2" s="47">
        <v>429884</v>
      </c>
      <c r="U2" s="47">
        <v>433553</v>
      </c>
      <c r="V2" s="47">
        <v>435491</v>
      </c>
      <c r="W2" s="47">
        <v>429025</v>
      </c>
      <c r="X2" s="47">
        <v>422346</v>
      </c>
      <c r="Y2" s="47">
        <v>418497</v>
      </c>
      <c r="Z2" s="47">
        <v>413975</v>
      </c>
      <c r="AA2" s="116">
        <v>409599</v>
      </c>
      <c r="AB2" s="247">
        <v>421813</v>
      </c>
      <c r="AC2" s="247">
        <v>427489</v>
      </c>
      <c r="AD2" s="248">
        <v>430167</v>
      </c>
      <c r="AE2" s="249">
        <v>423794</v>
      </c>
      <c r="AF2" s="47">
        <v>424807</v>
      </c>
      <c r="AG2" s="250">
        <v>427042</v>
      </c>
      <c r="AH2" s="364">
        <v>427864</v>
      </c>
      <c r="AI2" s="365">
        <v>432566</v>
      </c>
      <c r="AJ2" s="47">
        <v>434191</v>
      </c>
    </row>
    <row r="3" spans="1:37" s="29" customFormat="1">
      <c r="A3" s="24" t="s">
        <v>57</v>
      </c>
      <c r="B3" s="25"/>
      <c r="C3" s="26">
        <f>(C2/B2)*100-100</f>
        <v>1.1866369667746568</v>
      </c>
      <c r="D3" s="26">
        <f>(D2/C2-1)*100</f>
        <v>0.13743750148100808</v>
      </c>
      <c r="E3" s="26">
        <f t="shared" ref="E3:F3" si="0">(E2/D2-1)*100</f>
        <v>0.53550722922928173</v>
      </c>
      <c r="F3" s="26">
        <f t="shared" si="0"/>
        <v>101576.3445238706</v>
      </c>
      <c r="G3" s="26">
        <f t="shared" ref="G3" si="1">(G2/F2-1)*100</f>
        <v>0.35812257653800028</v>
      </c>
      <c r="H3" s="26">
        <f t="shared" ref="H3" si="2">(H2/G2-1)*100</f>
        <v>-0.98380243678521939</v>
      </c>
      <c r="I3" s="26">
        <f t="shared" ref="I3" si="3">(I2/H2-1)*100</f>
        <v>-99.898916732866326</v>
      </c>
      <c r="J3" s="26">
        <f t="shared" ref="J3" si="4">(J2/I2-1)*100</f>
        <v>100091.05476519163</v>
      </c>
      <c r="K3" s="26">
        <f t="shared" ref="K3" si="5">(K2/J2-1)*100</f>
        <v>0.39058187037650516</v>
      </c>
      <c r="L3" s="26">
        <f t="shared" ref="L3" si="6">(L2/K2-1)*100</f>
        <v>0.16978512214904651</v>
      </c>
      <c r="M3" s="26">
        <f t="shared" ref="M3" si="7">(M2/L2-1)*100</f>
        <v>0.33098873448846877</v>
      </c>
      <c r="N3" s="27">
        <f t="shared" ref="N3:N42" si="8">AVERAGE((J3:M3))</f>
        <v>25022.986530229664</v>
      </c>
      <c r="O3" s="26"/>
      <c r="P3" s="26">
        <f t="shared" ref="P3" si="9">(P2/O2-1)*100</f>
        <v>-1.3559989108074877</v>
      </c>
      <c r="Q3" s="26">
        <f t="shared" ref="Q3" si="10">(Q2/P2-1)*100</f>
        <v>0.79077697491272136</v>
      </c>
      <c r="R3" s="26">
        <f t="shared" ref="R3" si="11">(R2/Q2-1)*100</f>
        <v>-0.30563585145361172</v>
      </c>
      <c r="S3" s="26">
        <f>(S2/R2-1)*100</f>
        <v>-0.68170905128631665</v>
      </c>
      <c r="T3" s="26">
        <f t="shared" ref="T3" si="12">(T2/S2-1)*100</f>
        <v>-7.8796345151233016E-2</v>
      </c>
      <c r="U3" s="26">
        <f t="shared" ref="U3" si="13">(U2/T2-1)*100</f>
        <v>0.85348605670367839</v>
      </c>
      <c r="V3" s="26">
        <f t="shared" ref="V3" si="14">(V2/U2-1)*100</f>
        <v>0.44700417250025382</v>
      </c>
      <c r="W3" s="26">
        <f>(W2/V2-1)*100</f>
        <v>-1.484760879099678</v>
      </c>
      <c r="X3" s="26">
        <f t="shared" ref="X3" si="15">(X2/W2-1)*100</f>
        <v>-1.5567857350970216</v>
      </c>
      <c r="Y3" s="26">
        <f t="shared" ref="Y3" si="16">(Y2/X2-1)*100</f>
        <v>-0.91133809719992076</v>
      </c>
      <c r="Z3" s="26">
        <f>(Z2/Y2-1)*100</f>
        <v>-1.0805334327366745</v>
      </c>
      <c r="AA3" s="111">
        <f>(AA2/Z2-1)*100</f>
        <v>-1.0570686635666404</v>
      </c>
      <c r="AB3" s="26">
        <f t="shared" ref="AB3" si="17">(AB2/AA2-1)*100</f>
        <v>2.9819408738790854</v>
      </c>
      <c r="AC3" s="26">
        <f t="shared" ref="AC3:AD3" si="18">(AC2/AB2-1)*100</f>
        <v>1.3456199785212952</v>
      </c>
      <c r="AD3" s="26">
        <f t="shared" si="18"/>
        <v>0.62644886769016583</v>
      </c>
      <c r="AE3" s="111">
        <f t="shared" ref="AE3:AJ3" si="19">(AE2/AD2-1)*100</f>
        <v>-1.4815176431478894</v>
      </c>
      <c r="AF3" s="111">
        <f t="shared" si="19"/>
        <v>0.23903122743598182</v>
      </c>
      <c r="AG3" s="111">
        <f t="shared" si="19"/>
        <v>0.52612127389615182</v>
      </c>
      <c r="AH3" s="111">
        <f t="shared" si="19"/>
        <v>0.19248692166109471</v>
      </c>
      <c r="AI3" s="111">
        <f t="shared" si="19"/>
        <v>1.0989473290578422</v>
      </c>
      <c r="AJ3" s="111">
        <f t="shared" si="19"/>
        <v>0.37566521640628459</v>
      </c>
    </row>
    <row r="4" spans="1:37" s="29" customFormat="1">
      <c r="A4" s="24"/>
      <c r="B4" s="25"/>
      <c r="C4" s="26"/>
      <c r="D4" s="26"/>
      <c r="E4" s="26"/>
      <c r="F4" s="26"/>
      <c r="G4" s="26"/>
      <c r="H4" s="26"/>
      <c r="I4" s="26"/>
      <c r="J4" s="26"/>
      <c r="K4" s="26"/>
      <c r="L4" s="26"/>
      <c r="M4" s="26"/>
      <c r="N4" s="27"/>
      <c r="O4" s="26"/>
      <c r="P4" s="26"/>
      <c r="Q4" s="26"/>
      <c r="R4" s="26"/>
      <c r="S4" s="26"/>
      <c r="T4" s="26"/>
      <c r="U4" s="26"/>
      <c r="V4" s="26"/>
      <c r="W4" s="26"/>
      <c r="X4" s="26"/>
      <c r="Y4" s="26"/>
      <c r="Z4" s="26"/>
      <c r="AA4" s="111"/>
      <c r="AB4" s="26"/>
      <c r="AC4" s="26"/>
      <c r="AD4" s="26"/>
      <c r="AE4" s="111"/>
      <c r="AF4" s="111"/>
      <c r="AG4" s="111"/>
    </row>
    <row r="5" spans="1:37" s="20" customFormat="1">
      <c r="A5" s="218" t="s">
        <v>217</v>
      </c>
      <c r="B5" s="219">
        <f>((B2-B7)/B2)*100</f>
        <v>3.2491649902532211</v>
      </c>
      <c r="C5" s="220">
        <v>3.9882941162531695</v>
      </c>
      <c r="D5" s="220"/>
      <c r="E5" s="220">
        <v>4.0581095108190368</v>
      </c>
      <c r="F5" s="220">
        <v>5.6646796689623242</v>
      </c>
      <c r="G5" s="220">
        <v>6.1173366057547254</v>
      </c>
      <c r="H5" s="220">
        <v>5.4722462301138943</v>
      </c>
      <c r="I5" s="221">
        <v>7.0966820078957005</v>
      </c>
      <c r="J5" s="221">
        <v>8.3126311140554279</v>
      </c>
      <c r="K5" s="221">
        <v>9.4307501248756971</v>
      </c>
      <c r="L5" s="221">
        <v>10.809401269514495</v>
      </c>
      <c r="M5" s="221">
        <v>12.04727533046678</v>
      </c>
      <c r="N5" s="27">
        <v>10.154456266203082</v>
      </c>
      <c r="O5" s="222">
        <f>((O2-O7)/O2)*100</f>
        <v>99.913233231355008</v>
      </c>
      <c r="P5" s="222">
        <f>((P2-P7)/P2)*100</f>
        <v>99.914220995372247</v>
      </c>
      <c r="Q5" s="223">
        <v>15.782133190948761</v>
      </c>
      <c r="R5" s="223">
        <v>15.964873400188376</v>
      </c>
      <c r="S5" s="222">
        <v>15.6</v>
      </c>
      <c r="T5" s="222">
        <v>15.653990378799861</v>
      </c>
      <c r="U5" s="222">
        <v>16.409297133222466</v>
      </c>
      <c r="V5" s="222">
        <v>16.716993003299724</v>
      </c>
      <c r="W5" s="223">
        <v>14.972320960316999</v>
      </c>
      <c r="X5" s="223">
        <v>13.120995581821541</v>
      </c>
      <c r="Y5" s="223">
        <v>11.772366349101667</v>
      </c>
      <c r="Z5" s="223">
        <v>10.081526662238058</v>
      </c>
      <c r="AA5" s="224">
        <v>8.5036828703195084</v>
      </c>
      <c r="AB5" s="223">
        <v>10.445149864987565</v>
      </c>
      <c r="AC5" s="225">
        <v>11.077244092830458</v>
      </c>
      <c r="AD5" s="225">
        <v>10.292514302584809</v>
      </c>
      <c r="AE5" s="226">
        <v>8.6152706267667778</v>
      </c>
      <c r="AF5" s="222">
        <v>8.1830101669699431</v>
      </c>
      <c r="AG5" s="222">
        <v>7.9942956430515038</v>
      </c>
      <c r="AH5" s="222">
        <v>6.83</v>
      </c>
      <c r="AI5" s="222">
        <v>6.83</v>
      </c>
      <c r="AJ5" s="222">
        <v>4.7</v>
      </c>
    </row>
    <row r="6" spans="1:37">
      <c r="A6" s="30"/>
      <c r="I6" s="12"/>
      <c r="J6" s="12"/>
      <c r="K6" s="12"/>
      <c r="L6" s="12"/>
      <c r="M6" s="12"/>
      <c r="N6" s="23"/>
      <c r="O6" s="12"/>
      <c r="P6" s="12"/>
      <c r="Q6" s="12"/>
      <c r="R6" s="12"/>
      <c r="S6" s="12"/>
      <c r="T6" s="12"/>
      <c r="U6" s="12"/>
      <c r="V6" s="12"/>
      <c r="W6" s="12"/>
      <c r="X6" s="12"/>
      <c r="Y6" s="12"/>
      <c r="Z6" s="12"/>
      <c r="AA6" s="120"/>
      <c r="AB6" s="12"/>
      <c r="AC6" s="21"/>
      <c r="AD6" s="21"/>
      <c r="AE6" s="120"/>
      <c r="AF6" s="209"/>
      <c r="AG6" s="12"/>
      <c r="AH6" s="12"/>
      <c r="AI6" s="12"/>
      <c r="AJ6" s="12"/>
    </row>
    <row r="7" spans="1:37" s="142" customFormat="1">
      <c r="A7" s="141" t="s">
        <v>100</v>
      </c>
      <c r="B7" s="242">
        <v>403.51</v>
      </c>
      <c r="C7" s="242">
        <v>405.17899999999997</v>
      </c>
      <c r="D7" s="242">
        <v>405.9</v>
      </c>
      <c r="E7" s="242">
        <v>407.6</v>
      </c>
      <c r="F7" s="242">
        <v>407.505</v>
      </c>
      <c r="G7" s="242">
        <v>407.00199999999995</v>
      </c>
      <c r="H7" s="242">
        <v>405.76700000000005</v>
      </c>
      <c r="I7" s="217">
        <v>403.11399999999998</v>
      </c>
      <c r="J7" s="217">
        <v>398.59799999999996</v>
      </c>
      <c r="K7" s="217">
        <v>395.27499999999998</v>
      </c>
      <c r="L7" s="217">
        <v>389.91899999999998</v>
      </c>
      <c r="M7" s="217">
        <v>385.78000000000003</v>
      </c>
      <c r="N7" s="246">
        <f t="shared" si="8"/>
        <v>392.39299999999997</v>
      </c>
      <c r="O7" s="217">
        <v>379.18900000000008</v>
      </c>
      <c r="P7" s="217">
        <v>369.78899999999999</v>
      </c>
      <c r="Q7" s="217">
        <v>365.93</v>
      </c>
      <c r="R7" s="217">
        <v>364.02</v>
      </c>
      <c r="S7" s="217">
        <v>362.86500000000001</v>
      </c>
      <c r="T7" s="217">
        <v>362.27300000000002</v>
      </c>
      <c r="U7" s="217">
        <v>362.14099999999996</v>
      </c>
      <c r="V7" s="217">
        <v>362.56400000000002</v>
      </c>
      <c r="W7" s="217">
        <v>364.39300000000003</v>
      </c>
      <c r="X7" s="217">
        <v>366.536</v>
      </c>
      <c r="Y7" s="217">
        <v>369.42700000000002</v>
      </c>
      <c r="Z7" s="217">
        <v>372.65999999999997</v>
      </c>
      <c r="AA7" s="217">
        <v>377.976</v>
      </c>
      <c r="AB7" s="217">
        <v>382.13199999999995</v>
      </c>
      <c r="AC7" s="217">
        <v>385.59099999999995</v>
      </c>
      <c r="AD7" s="217">
        <v>391.59900000000005</v>
      </c>
      <c r="AE7" s="217">
        <v>392.19899999999996</v>
      </c>
      <c r="AF7" s="217">
        <v>396.25099999999998</v>
      </c>
      <c r="AG7" s="217">
        <v>402.48400000000004</v>
      </c>
      <c r="AH7" s="217">
        <v>406.69200000000001</v>
      </c>
      <c r="AI7" s="217">
        <v>409.69099999999997</v>
      </c>
      <c r="AJ7" s="217">
        <v>413.86699999999996</v>
      </c>
    </row>
    <row r="8" spans="1:37" s="22" customFormat="1">
      <c r="A8" s="31" t="s">
        <v>32</v>
      </c>
      <c r="B8" s="243"/>
      <c r="C8" s="244">
        <f>(C7/B7-1)*100</f>
        <v>0.41362048028548148</v>
      </c>
      <c r="D8" s="244">
        <f>(D7/C7-1)*100</f>
        <v>0.17794604360048538</v>
      </c>
      <c r="E8" s="244">
        <f t="shared" ref="E8:F8" si="20">(E7/D7-1)*100</f>
        <v>0.4188223700418936</v>
      </c>
      <c r="F8" s="244">
        <f t="shared" si="20"/>
        <v>-2.3307163886165938E-2</v>
      </c>
      <c r="G8" s="244">
        <f t="shared" ref="G8" si="21">(G7/F7-1)*100</f>
        <v>-0.12343406829364856</v>
      </c>
      <c r="H8" s="244">
        <f t="shared" ref="H8" si="22">(H7/G7-1)*100</f>
        <v>-0.30343831234241891</v>
      </c>
      <c r="I8" s="245">
        <f>(I7/E7-1)*100</f>
        <v>-1.1005888125613428</v>
      </c>
      <c r="J8" s="245">
        <f t="shared" ref="J8:L8" si="23">(J7/F7-1)*100</f>
        <v>-2.1857400522693027</v>
      </c>
      <c r="K8" s="245">
        <f t="shared" si="23"/>
        <v>-2.8813126225423868</v>
      </c>
      <c r="L8" s="245">
        <f t="shared" si="23"/>
        <v>-3.9056897184837736</v>
      </c>
      <c r="M8" s="245">
        <f>(M7/L7-1)*100</f>
        <v>-1.061502517189461</v>
      </c>
      <c r="N8" s="245">
        <f t="shared" ref="N8:S8" si="24">(N7/M7-1)*100</f>
        <v>1.7141894343926545</v>
      </c>
      <c r="O8" s="245">
        <f t="shared" si="24"/>
        <v>-3.3649937690019671</v>
      </c>
      <c r="P8" s="245">
        <f t="shared" si="24"/>
        <v>-2.478974864777217</v>
      </c>
      <c r="Q8" s="245">
        <f t="shared" si="24"/>
        <v>-1.0435680888290277</v>
      </c>
      <c r="R8" s="245">
        <f t="shared" si="24"/>
        <v>-0.52195775148252688</v>
      </c>
      <c r="S8" s="245">
        <f t="shared" si="24"/>
        <v>-0.31729025877698103</v>
      </c>
      <c r="T8" s="245">
        <f t="shared" ref="T8" si="25">(T7/S7-1)*100</f>
        <v>-0.1631460736086332</v>
      </c>
      <c r="U8" s="245">
        <f t="shared" ref="U8" si="26">(U7/T7-1)*100</f>
        <v>-3.6436609959911159E-2</v>
      </c>
      <c r="V8" s="245">
        <f t="shared" ref="V8:W8" si="27">(V7/U7-1)*100</f>
        <v>0.11680533272953042</v>
      </c>
      <c r="W8" s="245">
        <f t="shared" si="27"/>
        <v>0.50446266038548515</v>
      </c>
      <c r="X8" s="245">
        <f t="shared" ref="X8" si="28">(X7/W7-1)*100</f>
        <v>0.58810130820294848</v>
      </c>
      <c r="Y8" s="245">
        <f t="shared" ref="Y8" si="29">(Y7/X7-1)*100</f>
        <v>0.78873562214898385</v>
      </c>
      <c r="Z8" s="245">
        <f t="shared" ref="Z8:AA8" si="30">(Z7/Y7-1)*100</f>
        <v>0.87513906671681241</v>
      </c>
      <c r="AA8" s="245">
        <f t="shared" si="30"/>
        <v>1.426501368539701</v>
      </c>
      <c r="AB8" s="245">
        <f t="shared" ref="AB8" si="31">(AB7/AA7-1)*100</f>
        <v>1.0995407115795608</v>
      </c>
      <c r="AC8" s="245">
        <f t="shared" ref="AC8" si="32">(AC7/AB7-1)*100</f>
        <v>0.90518459589881139</v>
      </c>
      <c r="AD8" s="245">
        <f t="shared" ref="AD8:AE8" si="33">(AD7/AC7-1)*100</f>
        <v>1.5581276533944255</v>
      </c>
      <c r="AE8" s="245">
        <f t="shared" si="33"/>
        <v>0.15321796020926204</v>
      </c>
      <c r="AF8" s="245">
        <f t="shared" ref="AF8" si="34">(AF7/AE7-1)*100</f>
        <v>1.0331489881412192</v>
      </c>
      <c r="AG8" s="245">
        <f t="shared" ref="AG8:AJ8" si="35">(AG7/AF7-1)*100</f>
        <v>1.5729928757277634</v>
      </c>
      <c r="AH8" s="245">
        <f t="shared" si="35"/>
        <v>1.0455073990518704</v>
      </c>
      <c r="AI8" s="245">
        <f t="shared" si="35"/>
        <v>0.73741307918522292</v>
      </c>
      <c r="AJ8" s="245">
        <f t="shared" si="35"/>
        <v>1.0193047931245758</v>
      </c>
    </row>
    <row r="9" spans="1:37" s="22" customFormat="1">
      <c r="A9" s="31"/>
      <c r="B9" s="32"/>
      <c r="C9" s="33"/>
      <c r="D9" s="33"/>
      <c r="E9" s="33"/>
      <c r="F9" s="33"/>
      <c r="G9" s="33"/>
      <c r="H9" s="33"/>
      <c r="I9" s="34"/>
      <c r="J9" s="21"/>
      <c r="K9" s="34"/>
      <c r="L9" s="34"/>
      <c r="M9" s="34"/>
      <c r="N9" s="23"/>
      <c r="O9" s="34"/>
      <c r="P9" s="34"/>
      <c r="Q9" s="34"/>
      <c r="R9" s="34"/>
      <c r="S9" s="34"/>
      <c r="T9" s="34"/>
      <c r="U9" s="34"/>
      <c r="V9" s="34"/>
      <c r="W9" s="34"/>
      <c r="X9" s="34"/>
      <c r="Y9" s="34"/>
      <c r="Z9" s="34"/>
      <c r="AA9" s="112"/>
      <c r="AB9" s="34"/>
      <c r="AC9" s="34"/>
      <c r="AD9" s="34"/>
      <c r="AE9" s="54"/>
      <c r="AF9" s="210"/>
    </row>
    <row r="10" spans="1:37">
      <c r="A10" s="24" t="s">
        <v>106</v>
      </c>
      <c r="C10" s="17">
        <f>(C7-B7)</f>
        <v>1.6689999999999827</v>
      </c>
      <c r="D10" s="17">
        <f t="shared" ref="D10:I10" si="36">(D7-C7)</f>
        <v>0.72100000000000364</v>
      </c>
      <c r="E10" s="17">
        <f t="shared" si="36"/>
        <v>1.7000000000000455</v>
      </c>
      <c r="F10" s="17">
        <f t="shared" si="36"/>
        <v>-9.5000000000027285E-2</v>
      </c>
      <c r="G10" s="17">
        <f t="shared" si="36"/>
        <v>-0.50300000000004275</v>
      </c>
      <c r="H10" s="17">
        <f t="shared" si="36"/>
        <v>-1.2349999999999</v>
      </c>
      <c r="I10" s="35">
        <f t="shared" si="36"/>
        <v>-2.6530000000000769</v>
      </c>
      <c r="J10" s="36">
        <f>(J7-B7)</f>
        <v>-4.9120000000000346</v>
      </c>
      <c r="K10" s="36">
        <f>(K7-J7)</f>
        <v>-3.3229999999999791</v>
      </c>
      <c r="L10" s="36">
        <f>(L7-K7)</f>
        <v>-5.3559999999999945</v>
      </c>
      <c r="M10" s="36">
        <f t="shared" ref="M10:P10" si="37">(M7-L7)</f>
        <v>-4.1389999999999532</v>
      </c>
      <c r="N10" s="28">
        <f t="shared" si="8"/>
        <v>-4.4324999999999903</v>
      </c>
      <c r="O10" s="36">
        <f>(O7-M7)</f>
        <v>-6.5909999999999513</v>
      </c>
      <c r="P10" s="36">
        <f t="shared" si="37"/>
        <v>-9.4000000000000909</v>
      </c>
      <c r="Q10" s="36">
        <f>(Q7-P7)</f>
        <v>-3.8589999999999804</v>
      </c>
      <c r="R10" s="36">
        <f>(R7-Q7)</f>
        <v>-1.910000000000025</v>
      </c>
      <c r="S10" s="36">
        <f>(S7-R7)</f>
        <v>-1.1549999999999727</v>
      </c>
      <c r="T10" s="36">
        <f>(T7-S7)</f>
        <v>-0.59199999999998454</v>
      </c>
      <c r="U10" s="36">
        <f t="shared" ref="U10:AD10" si="38">(U7-T7)</f>
        <v>-0.13200000000006185</v>
      </c>
      <c r="V10" s="36">
        <f t="shared" si="38"/>
        <v>0.42300000000005866</v>
      </c>
      <c r="W10" s="36">
        <f>(W7-V7)</f>
        <v>1.8290000000000077</v>
      </c>
      <c r="X10" s="36">
        <f t="shared" si="38"/>
        <v>2.1429999999999723</v>
      </c>
      <c r="Y10" s="36">
        <f t="shared" si="38"/>
        <v>2.8910000000000196</v>
      </c>
      <c r="Z10" s="36">
        <f>(Z7-Y7)</f>
        <v>3.2329999999999472</v>
      </c>
      <c r="AA10" s="113">
        <f>(AA7-Z7)</f>
        <v>5.3160000000000309</v>
      </c>
      <c r="AB10" s="36">
        <f t="shared" si="38"/>
        <v>4.1559999999999491</v>
      </c>
      <c r="AC10" s="36">
        <f t="shared" si="38"/>
        <v>3.4590000000000032</v>
      </c>
      <c r="AD10" s="36">
        <f t="shared" si="38"/>
        <v>6.008000000000095</v>
      </c>
      <c r="AE10" s="113">
        <v>1</v>
      </c>
      <c r="AF10" s="113">
        <f t="shared" ref="AF10:AJ10" si="39">(AF7-AE7)</f>
        <v>4.0520000000000209</v>
      </c>
      <c r="AG10" s="113">
        <f t="shared" si="39"/>
        <v>6.2330000000000609</v>
      </c>
      <c r="AH10" s="113">
        <f t="shared" si="39"/>
        <v>4.20799999999997</v>
      </c>
      <c r="AI10" s="113">
        <f t="shared" si="39"/>
        <v>2.9989999999999668</v>
      </c>
      <c r="AJ10" s="113">
        <f t="shared" si="39"/>
        <v>4.1759999999999877</v>
      </c>
    </row>
    <row r="11" spans="1:37">
      <c r="A11" s="31"/>
      <c r="I11" s="12"/>
      <c r="J11" s="12"/>
      <c r="K11" s="12"/>
      <c r="L11" s="12"/>
      <c r="M11" s="12"/>
      <c r="N11" s="23"/>
      <c r="O11" s="139"/>
      <c r="P11" s="139"/>
      <c r="Q11" s="139"/>
      <c r="R11" s="139"/>
      <c r="S11" s="139"/>
      <c r="T11" s="139"/>
      <c r="U11" s="139"/>
      <c r="V11" s="139"/>
      <c r="W11" s="139"/>
      <c r="X11" s="139"/>
      <c r="Y11" s="139"/>
      <c r="Z11" s="139"/>
      <c r="AA11" s="140"/>
      <c r="AB11" s="139"/>
      <c r="AC11" s="59"/>
      <c r="AD11" s="59"/>
      <c r="AE11" s="140"/>
      <c r="AF11" s="18"/>
      <c r="AG11" s="139"/>
      <c r="AH11" s="139"/>
      <c r="AI11" s="12"/>
      <c r="AJ11" s="12"/>
    </row>
    <row r="12" spans="1:37">
      <c r="A12" s="22" t="s">
        <v>92</v>
      </c>
      <c r="B12" s="37">
        <v>186880.71900000001</v>
      </c>
      <c r="C12" s="37">
        <v>187878.29500000001</v>
      </c>
      <c r="D12" s="37">
        <v>188472.29399999999</v>
      </c>
      <c r="E12" s="37">
        <v>189422.636</v>
      </c>
      <c r="F12" s="37">
        <v>188177.59100000001</v>
      </c>
      <c r="G12" s="37">
        <v>187457.13500000001</v>
      </c>
      <c r="H12" s="37">
        <v>186573.31599999996</v>
      </c>
      <c r="I12" s="38">
        <v>185091.94</v>
      </c>
      <c r="J12" s="38">
        <v>184124.89299999998</v>
      </c>
      <c r="K12" s="38">
        <v>181739.641</v>
      </c>
      <c r="L12" s="38">
        <v>178478.27799999999</v>
      </c>
      <c r="M12" s="38">
        <v>175057.16199999998</v>
      </c>
      <c r="N12" s="23">
        <f t="shared" si="8"/>
        <v>179849.99349999998</v>
      </c>
      <c r="O12" s="264">
        <v>171176</v>
      </c>
      <c r="P12" s="264">
        <v>167518</v>
      </c>
      <c r="Q12" s="264">
        <v>165042</v>
      </c>
      <c r="R12" s="264">
        <v>163747</v>
      </c>
      <c r="S12" s="38">
        <v>163132.856</v>
      </c>
      <c r="T12" s="38">
        <v>162822.52299999999</v>
      </c>
      <c r="U12" s="38">
        <v>162581.69500000001</v>
      </c>
      <c r="V12" s="38">
        <v>162941.02299999999</v>
      </c>
      <c r="W12" s="38">
        <v>163446.43299999999</v>
      </c>
      <c r="X12" s="38">
        <v>164548.70199999999</v>
      </c>
      <c r="Y12" s="38">
        <v>165806.128</v>
      </c>
      <c r="Z12" s="38">
        <v>167449.728</v>
      </c>
      <c r="AA12" s="38">
        <v>169999.06099999999</v>
      </c>
      <c r="AB12" s="38">
        <v>171915.00199999998</v>
      </c>
      <c r="AC12" s="38">
        <v>173522.73200000002</v>
      </c>
      <c r="AD12" s="38">
        <v>175781.99400000001</v>
      </c>
      <c r="AE12" s="38">
        <v>176130.57899999997</v>
      </c>
      <c r="AF12" s="38">
        <v>178072.18100000001</v>
      </c>
      <c r="AG12" s="38">
        <v>180184.75999999998</v>
      </c>
      <c r="AH12" s="38">
        <v>182404.00899999999</v>
      </c>
      <c r="AI12" s="38">
        <v>183837.489</v>
      </c>
      <c r="AJ12" s="38">
        <v>185905.24900000001</v>
      </c>
    </row>
    <row r="13" spans="1:37">
      <c r="A13" s="24" t="s">
        <v>32</v>
      </c>
      <c r="B13" s="39">
        <v>-0.7</v>
      </c>
      <c r="C13" s="39">
        <f>(C12/B12-1)*100</f>
        <v>0.53380359693500079</v>
      </c>
      <c r="D13" s="39">
        <f t="shared" ref="D13:F13" si="40">(D12/C12-1)*100</f>
        <v>0.31616158747873602</v>
      </c>
      <c r="E13" s="39">
        <f t="shared" si="40"/>
        <v>0.50423432528496903</v>
      </c>
      <c r="F13" s="39">
        <f t="shared" si="40"/>
        <v>-0.65728416956460922</v>
      </c>
      <c r="G13" s="39">
        <f t="shared" ref="G13" si="41">(G12/F12-1)*100</f>
        <v>-0.38285961477740882</v>
      </c>
      <c r="H13" s="39">
        <f t="shared" ref="H13:I13" si="42">(H12/G12-1)*100</f>
        <v>-0.47147791947211859</v>
      </c>
      <c r="I13" s="40">
        <f t="shared" si="42"/>
        <v>-0.79399135511959429</v>
      </c>
      <c r="J13" s="40">
        <f t="shared" ref="J13" si="43">(J12/I12-1)*100</f>
        <v>-0.52246845540655507</v>
      </c>
      <c r="K13" s="40">
        <f t="shared" ref="K13" si="44">(K12/J12-1)*100</f>
        <v>-1.2954532986476641</v>
      </c>
      <c r="L13" s="40">
        <f t="shared" ref="L13" si="45">(L12/K12-1)*100</f>
        <v>-1.7945248389700574</v>
      </c>
      <c r="M13" s="40">
        <f t="shared" ref="M13" si="46">(M12/L12-1)*100</f>
        <v>-1.91682485865311</v>
      </c>
      <c r="N13" s="28">
        <f t="shared" si="8"/>
        <v>-1.3823178629193467</v>
      </c>
      <c r="O13" s="40">
        <f>(O12/M12-1)*100</f>
        <v>-2.2170826692597623</v>
      </c>
      <c r="P13" s="40">
        <f t="shared" ref="P13" si="47">(P12/O12-1)*100</f>
        <v>-2.1369818198812895</v>
      </c>
      <c r="Q13" s="40">
        <f t="shared" ref="Q13" si="48">(Q12/P12-1)*100</f>
        <v>-1.4780501199871066</v>
      </c>
      <c r="R13" s="40">
        <f t="shared" ref="R13" si="49">(R12/Q12-1)*100</f>
        <v>-0.78464875607421325</v>
      </c>
      <c r="S13" s="40">
        <f>(S12/R12-1)*100</f>
        <v>-0.37505664225909729</v>
      </c>
      <c r="T13" s="40">
        <f t="shared" ref="T13" si="50">(T12/S12-1)*100</f>
        <v>-0.19023329058862615</v>
      </c>
      <c r="U13" s="40">
        <f t="shared" ref="U13:V13" si="51">(U12/T12-1)*100</f>
        <v>-0.14790828416285651</v>
      </c>
      <c r="V13" s="40">
        <f t="shared" si="51"/>
        <v>0.22101381093362349</v>
      </c>
      <c r="W13" s="40">
        <f>(W12/V12-1)*100</f>
        <v>0.31017971453388693</v>
      </c>
      <c r="X13" s="40">
        <f t="shared" ref="X13:Z13" si="52">(X12/W12-1)*100</f>
        <v>0.6743915910358167</v>
      </c>
      <c r="Y13" s="40">
        <f t="shared" si="52"/>
        <v>0.76416646543950861</v>
      </c>
      <c r="Z13" s="40">
        <f t="shared" si="52"/>
        <v>0.99127819931963401</v>
      </c>
      <c r="AA13" s="114">
        <f>(AA12/Z12-1)*100</f>
        <v>1.5224467847448464</v>
      </c>
      <c r="AB13" s="40">
        <f t="shared" ref="AB13" si="53">(AB12/AA12-1)*100</f>
        <v>1.1270303428323025</v>
      </c>
      <c r="AC13" s="40">
        <f t="shared" ref="AC13:AE13" si="54">(AC12/AB12-1)*100</f>
        <v>0.93518889061237065</v>
      </c>
      <c r="AD13" s="40">
        <f t="shared" si="54"/>
        <v>1.3019977117464832</v>
      </c>
      <c r="AE13" s="40">
        <f t="shared" si="54"/>
        <v>0.19830529399953445</v>
      </c>
      <c r="AF13" s="114">
        <f>(AF12/AE12-1)*100</f>
        <v>1.1023650810800145</v>
      </c>
      <c r="AG13" s="40">
        <f>(AG12/AF12-1)*100</f>
        <v>1.1863610520949086</v>
      </c>
      <c r="AH13" s="40">
        <f>(AH12/AG12-1)*100</f>
        <v>1.2316518888722872</v>
      </c>
      <c r="AI13" s="40">
        <f>(AI12/AH12-1)*100</f>
        <v>0.78588184977885778</v>
      </c>
      <c r="AJ13" s="40">
        <f>(AJ12/AI12-1)*100</f>
        <v>1.1247760243287441</v>
      </c>
    </row>
    <row r="14" spans="1:37" s="22" customFormat="1">
      <c r="A14" s="41"/>
      <c r="B14" s="32"/>
      <c r="C14" s="33"/>
      <c r="D14" s="33"/>
      <c r="E14" s="33"/>
      <c r="F14" s="33"/>
      <c r="G14" s="33"/>
      <c r="H14" s="33"/>
      <c r="I14" s="34"/>
      <c r="J14" s="34"/>
      <c r="K14" s="34"/>
      <c r="L14" s="34"/>
      <c r="M14" s="34"/>
      <c r="N14" s="23"/>
      <c r="O14" s="34"/>
      <c r="P14" s="34"/>
      <c r="Q14" s="34"/>
      <c r="R14" s="34"/>
      <c r="S14" s="34"/>
      <c r="T14" s="34"/>
      <c r="U14" s="34"/>
      <c r="V14" s="34"/>
      <c r="W14" s="34"/>
      <c r="X14" s="34"/>
      <c r="Y14" s="34"/>
      <c r="Z14" s="34"/>
      <c r="AA14" s="112"/>
      <c r="AB14" s="34"/>
      <c r="AD14" s="42"/>
      <c r="AE14" s="54"/>
      <c r="AF14" s="210"/>
    </row>
    <row r="15" spans="1:37" s="21" customFormat="1">
      <c r="A15" s="21" t="s">
        <v>30</v>
      </c>
      <c r="B15" s="43">
        <v>59.6</v>
      </c>
      <c r="C15" s="43">
        <v>59.5</v>
      </c>
      <c r="D15" s="43">
        <v>58.3</v>
      </c>
      <c r="E15" s="43">
        <v>57.6</v>
      </c>
      <c r="F15" s="44">
        <v>59.6</v>
      </c>
      <c r="G15" s="44">
        <v>59.5</v>
      </c>
      <c r="H15" s="44">
        <v>58.3</v>
      </c>
      <c r="I15" s="44">
        <v>57.6</v>
      </c>
      <c r="J15" s="44">
        <v>56.2</v>
      </c>
      <c r="K15" s="44">
        <v>56.2</v>
      </c>
      <c r="L15" s="44">
        <v>55.9</v>
      </c>
      <c r="M15" s="44">
        <v>55.5</v>
      </c>
      <c r="N15" s="28">
        <f t="shared" si="8"/>
        <v>55.95</v>
      </c>
      <c r="O15" s="44">
        <v>53.4</v>
      </c>
      <c r="P15" s="44">
        <v>53.1</v>
      </c>
      <c r="Q15" s="44">
        <v>53.2</v>
      </c>
      <c r="R15" s="44">
        <v>53.3</v>
      </c>
      <c r="S15" s="44">
        <v>52.5</v>
      </c>
      <c r="T15" s="44">
        <v>53.6</v>
      </c>
      <c r="U15" s="44">
        <v>53.8</v>
      </c>
      <c r="V15" s="44">
        <v>54.1</v>
      </c>
      <c r="W15" s="44">
        <v>52.4</v>
      </c>
      <c r="X15" s="44">
        <v>53.4</v>
      </c>
      <c r="Y15" s="44">
        <v>52.8</v>
      </c>
      <c r="Z15" s="44">
        <v>53.4</v>
      </c>
      <c r="AA15" s="115">
        <v>51.8</v>
      </c>
      <c r="AB15" s="44">
        <v>53.5</v>
      </c>
      <c r="AC15" s="44">
        <v>54.5</v>
      </c>
      <c r="AD15" s="2">
        <v>54.8</v>
      </c>
      <c r="AE15" s="115">
        <v>53.2</v>
      </c>
      <c r="AF15" s="2">
        <v>54.9</v>
      </c>
      <c r="AG15" s="2">
        <v>55.7</v>
      </c>
      <c r="AH15" s="2">
        <v>55.3</v>
      </c>
      <c r="AI15" s="2">
        <v>55.3</v>
      </c>
      <c r="AJ15" s="2">
        <v>57.4</v>
      </c>
    </row>
    <row r="16" spans="1:37" s="21" customFormat="1">
      <c r="B16" s="45"/>
      <c r="C16" s="43"/>
      <c r="D16" s="43"/>
      <c r="E16" s="43"/>
      <c r="F16" s="44"/>
      <c r="G16" s="44"/>
      <c r="H16" s="44"/>
      <c r="I16" s="44"/>
      <c r="J16" s="44"/>
      <c r="K16" s="44"/>
      <c r="L16" s="44"/>
      <c r="M16" s="44"/>
      <c r="N16" s="23"/>
      <c r="O16" s="44"/>
      <c r="P16" s="44"/>
      <c r="Q16" s="44"/>
      <c r="R16" s="44"/>
      <c r="S16" s="44"/>
      <c r="T16" s="44"/>
      <c r="U16" s="44"/>
      <c r="V16" s="44"/>
      <c r="W16" s="44"/>
      <c r="X16" s="44"/>
      <c r="Y16" s="44"/>
      <c r="Z16" s="44"/>
      <c r="AA16" s="115"/>
      <c r="AB16" s="44"/>
      <c r="AE16" s="54"/>
      <c r="AF16" s="2"/>
    </row>
    <row r="17" spans="1:36" s="21" customFormat="1">
      <c r="A17" s="21" t="s">
        <v>93</v>
      </c>
      <c r="B17" s="46">
        <f>(B18+B19)</f>
        <v>40200</v>
      </c>
      <c r="C17" s="46">
        <v>47500</v>
      </c>
      <c r="D17" s="46">
        <v>45400</v>
      </c>
      <c r="E17" s="46">
        <v>45500</v>
      </c>
      <c r="F17" s="46">
        <v>43300</v>
      </c>
      <c r="G17" s="46">
        <v>47500</v>
      </c>
      <c r="H17" s="46">
        <v>46100</v>
      </c>
      <c r="I17" s="46">
        <v>46800</v>
      </c>
      <c r="J17" s="46">
        <v>42600</v>
      </c>
      <c r="K17" s="46">
        <v>49300</v>
      </c>
      <c r="L17" s="46">
        <v>50400</v>
      </c>
      <c r="M17" s="46">
        <v>50500</v>
      </c>
      <c r="N17" s="23">
        <f t="shared" si="8"/>
        <v>48200</v>
      </c>
      <c r="O17" s="136">
        <v>42700</v>
      </c>
      <c r="P17" s="136">
        <v>50100</v>
      </c>
      <c r="Q17" s="136">
        <v>57100</v>
      </c>
      <c r="R17" s="136">
        <v>59300</v>
      </c>
      <c r="S17" s="136">
        <v>54000</v>
      </c>
      <c r="T17" s="136">
        <v>56300</v>
      </c>
      <c r="U17" s="136">
        <v>59700</v>
      </c>
      <c r="V17" s="136">
        <v>54900</v>
      </c>
      <c r="W17" s="136">
        <v>49900</v>
      </c>
      <c r="X17" s="136">
        <v>58700</v>
      </c>
      <c r="Y17" s="136">
        <v>58100</v>
      </c>
      <c r="Z17" s="136">
        <v>56300</v>
      </c>
      <c r="AA17" s="122">
        <v>46500</v>
      </c>
      <c r="AB17" s="58">
        <v>58400</v>
      </c>
      <c r="AC17" s="58">
        <v>54700</v>
      </c>
      <c r="AD17" s="58">
        <v>46989</v>
      </c>
      <c r="AE17" s="122">
        <v>42162</v>
      </c>
      <c r="AF17" s="2">
        <v>53221</v>
      </c>
      <c r="AG17" s="2">
        <v>56048</v>
      </c>
      <c r="AH17" s="366">
        <v>50242</v>
      </c>
      <c r="AI17" s="2">
        <v>43927</v>
      </c>
      <c r="AJ17" s="2">
        <v>48584</v>
      </c>
    </row>
    <row r="18" spans="1:36" s="48" customFormat="1" hidden="1">
      <c r="A18" s="48" t="s">
        <v>94</v>
      </c>
      <c r="B18" s="49">
        <v>31300</v>
      </c>
      <c r="C18" s="49">
        <v>35400</v>
      </c>
      <c r="D18" s="49">
        <v>33300</v>
      </c>
      <c r="E18" s="49">
        <v>34100</v>
      </c>
      <c r="F18" s="49">
        <v>33800</v>
      </c>
      <c r="G18" s="49">
        <v>36600</v>
      </c>
      <c r="H18" s="49">
        <v>33900</v>
      </c>
      <c r="I18" s="49">
        <v>34300</v>
      </c>
      <c r="J18" s="49">
        <v>32500</v>
      </c>
      <c r="K18" s="49">
        <v>34900</v>
      </c>
      <c r="L18" s="49">
        <v>33900</v>
      </c>
      <c r="M18" s="49">
        <v>35200</v>
      </c>
      <c r="N18" s="23">
        <f t="shared" si="8"/>
        <v>34125</v>
      </c>
      <c r="O18" s="49">
        <v>32000</v>
      </c>
      <c r="P18" s="49">
        <v>36000</v>
      </c>
      <c r="Q18" s="49">
        <v>39800</v>
      </c>
      <c r="R18" s="49">
        <v>41700</v>
      </c>
      <c r="S18" s="49">
        <v>37800</v>
      </c>
      <c r="T18" s="49">
        <v>38200</v>
      </c>
      <c r="U18" s="49">
        <v>38600</v>
      </c>
      <c r="V18" s="49">
        <v>36500</v>
      </c>
      <c r="W18" s="49">
        <v>34700</v>
      </c>
      <c r="X18" s="49">
        <v>37400</v>
      </c>
      <c r="Y18" s="49">
        <v>34600</v>
      </c>
      <c r="Z18" s="49">
        <v>36800</v>
      </c>
      <c r="AA18" s="116">
        <v>30000</v>
      </c>
      <c r="AB18" s="50">
        <v>38400</v>
      </c>
      <c r="AC18" s="50">
        <v>34900</v>
      </c>
      <c r="AD18" s="47">
        <v>55223</v>
      </c>
      <c r="AE18" s="117"/>
      <c r="AF18" s="29"/>
      <c r="AG18" s="29"/>
      <c r="AI18" s="29">
        <v>49315</v>
      </c>
      <c r="AJ18" s="29"/>
    </row>
    <row r="19" spans="1:36" s="48" customFormat="1" hidden="1">
      <c r="A19" s="48" t="s">
        <v>95</v>
      </c>
      <c r="B19" s="49">
        <v>8900</v>
      </c>
      <c r="C19" s="49">
        <f t="shared" ref="C19:M19" si="55">(C17-C18)</f>
        <v>12100</v>
      </c>
      <c r="D19" s="49">
        <f t="shared" si="55"/>
        <v>12100</v>
      </c>
      <c r="E19" s="49">
        <f t="shared" si="55"/>
        <v>11400</v>
      </c>
      <c r="F19" s="49">
        <f t="shared" si="55"/>
        <v>9500</v>
      </c>
      <c r="G19" s="49">
        <f t="shared" si="55"/>
        <v>10900</v>
      </c>
      <c r="H19" s="49">
        <f t="shared" si="55"/>
        <v>12200</v>
      </c>
      <c r="I19" s="49">
        <f t="shared" si="55"/>
        <v>12500</v>
      </c>
      <c r="J19" s="49">
        <f t="shared" si="55"/>
        <v>10100</v>
      </c>
      <c r="K19" s="49">
        <f t="shared" si="55"/>
        <v>14400</v>
      </c>
      <c r="L19" s="49">
        <f t="shared" si="55"/>
        <v>16500</v>
      </c>
      <c r="M19" s="49">
        <f t="shared" si="55"/>
        <v>15300</v>
      </c>
      <c r="N19" s="23">
        <f t="shared" si="8"/>
        <v>14075</v>
      </c>
      <c r="O19" s="49">
        <f t="shared" ref="O19" si="56">(O17-O18)</f>
        <v>10700</v>
      </c>
      <c r="P19" s="49">
        <f t="shared" ref="P19" si="57">(P17-P18)</f>
        <v>14100</v>
      </c>
      <c r="Q19" s="49">
        <f t="shared" ref="Q19" si="58">(Q17-Q18)</f>
        <v>17300</v>
      </c>
      <c r="R19" s="49">
        <f t="shared" ref="R19" si="59">(R17-R18)</f>
        <v>17600</v>
      </c>
      <c r="S19" s="49">
        <f t="shared" ref="S19" si="60">(S17-S18)</f>
        <v>16200</v>
      </c>
      <c r="T19" s="49">
        <f t="shared" ref="T19" si="61">(T17-T18)</f>
        <v>18100</v>
      </c>
      <c r="U19" s="49">
        <f t="shared" ref="U19" si="62">(U17-U18)</f>
        <v>21100</v>
      </c>
      <c r="V19" s="49">
        <f t="shared" ref="V19" si="63">(V17-V18)</f>
        <v>18400</v>
      </c>
      <c r="W19" s="49">
        <f t="shared" ref="W19" si="64">(W17-W18)</f>
        <v>15200</v>
      </c>
      <c r="X19" s="49">
        <f t="shared" ref="X19" si="65">(X17-X18)</f>
        <v>21300</v>
      </c>
      <c r="Y19" s="49">
        <f t="shared" ref="Y19" si="66">(Y17-Y18)</f>
        <v>23500</v>
      </c>
      <c r="Z19" s="49">
        <f t="shared" ref="Z19" si="67">(Z17-Z18)</f>
        <v>19500</v>
      </c>
      <c r="AA19" s="118">
        <f t="shared" ref="AA19" si="68">(AA17-AA18)</f>
        <v>16500</v>
      </c>
      <c r="AB19" s="50">
        <v>20000</v>
      </c>
      <c r="AC19" s="50">
        <v>19700</v>
      </c>
      <c r="AD19" s="47">
        <v>55223</v>
      </c>
      <c r="AE19" s="117"/>
      <c r="AF19" s="29"/>
      <c r="AG19" s="29"/>
      <c r="AI19" s="29"/>
      <c r="AJ19" s="29"/>
    </row>
    <row r="20" spans="1:36" s="48" customFormat="1">
      <c r="A20" s="48" t="s">
        <v>96</v>
      </c>
      <c r="B20" s="49">
        <v>31300</v>
      </c>
      <c r="C20" s="49">
        <v>31000</v>
      </c>
      <c r="D20" s="49">
        <v>30100</v>
      </c>
      <c r="E20" s="49">
        <v>34800</v>
      </c>
      <c r="F20" s="49">
        <v>37200</v>
      </c>
      <c r="G20" s="49">
        <v>34600</v>
      </c>
      <c r="H20" s="49">
        <v>31600</v>
      </c>
      <c r="I20" s="49">
        <v>35000</v>
      </c>
      <c r="J20" s="49">
        <v>36300</v>
      </c>
      <c r="K20" s="49">
        <v>35600</v>
      </c>
      <c r="L20" s="49">
        <v>33000</v>
      </c>
      <c r="M20" s="49">
        <v>39900</v>
      </c>
      <c r="N20" s="23">
        <f t="shared" si="8"/>
        <v>36200</v>
      </c>
      <c r="O20" s="49">
        <v>41700</v>
      </c>
      <c r="P20" s="137">
        <v>41100</v>
      </c>
      <c r="Q20" s="137">
        <v>41300</v>
      </c>
      <c r="R20" s="137">
        <v>45500</v>
      </c>
      <c r="S20" s="137">
        <v>50000</v>
      </c>
      <c r="T20" s="137">
        <v>49600</v>
      </c>
      <c r="U20" s="137">
        <v>44100</v>
      </c>
      <c r="V20" s="137">
        <v>47800</v>
      </c>
      <c r="W20" s="137">
        <v>48000</v>
      </c>
      <c r="X20" s="137">
        <v>46000</v>
      </c>
      <c r="Y20" s="137">
        <v>44800</v>
      </c>
      <c r="Z20" s="137">
        <v>46600</v>
      </c>
      <c r="AA20" s="138">
        <v>47100</v>
      </c>
      <c r="AB20" s="76">
        <v>52100</v>
      </c>
      <c r="AC20" s="76">
        <v>51700</v>
      </c>
      <c r="AD20" s="58">
        <v>55223</v>
      </c>
      <c r="AE20" s="122">
        <v>53045</v>
      </c>
      <c r="AF20" s="29">
        <v>48666</v>
      </c>
      <c r="AG20" s="29">
        <v>45983</v>
      </c>
      <c r="AH20" s="366">
        <v>48816</v>
      </c>
      <c r="AI20" s="29">
        <v>49315</v>
      </c>
      <c r="AJ20" s="29">
        <v>52624</v>
      </c>
    </row>
    <row r="21" spans="1:36" s="48" customFormat="1" hidden="1">
      <c r="A21" s="48" t="s">
        <v>97</v>
      </c>
      <c r="B21" s="49">
        <v>21400</v>
      </c>
      <c r="C21" s="49">
        <v>21500</v>
      </c>
      <c r="D21" s="49">
        <v>20400</v>
      </c>
      <c r="E21" s="49">
        <v>23400</v>
      </c>
      <c r="F21" s="49">
        <v>24400</v>
      </c>
      <c r="G21" s="49">
        <v>22500</v>
      </c>
      <c r="H21" s="49">
        <v>19800</v>
      </c>
      <c r="I21" s="49">
        <v>23000</v>
      </c>
      <c r="J21" s="49">
        <v>23700</v>
      </c>
      <c r="K21" s="49">
        <v>23200</v>
      </c>
      <c r="L21" s="49">
        <v>21900</v>
      </c>
      <c r="M21" s="49">
        <v>26100</v>
      </c>
      <c r="N21" s="23">
        <f t="shared" si="8"/>
        <v>23725</v>
      </c>
      <c r="O21" s="49">
        <v>27000</v>
      </c>
      <c r="P21" s="49">
        <v>25800</v>
      </c>
      <c r="Q21" s="49">
        <v>25200</v>
      </c>
      <c r="R21" s="49">
        <v>29700</v>
      </c>
      <c r="S21" s="49">
        <v>31200</v>
      </c>
      <c r="T21" s="49">
        <v>30600</v>
      </c>
      <c r="U21" s="49">
        <v>26900</v>
      </c>
      <c r="V21" s="49">
        <v>29100</v>
      </c>
      <c r="W21" s="49">
        <v>28900</v>
      </c>
      <c r="X21" s="49">
        <v>27600</v>
      </c>
      <c r="Y21" s="49">
        <v>24600</v>
      </c>
      <c r="Z21" s="49">
        <v>28000</v>
      </c>
      <c r="AA21" s="118">
        <v>26700</v>
      </c>
      <c r="AB21" s="50">
        <v>28700</v>
      </c>
      <c r="AC21" s="50">
        <v>23900</v>
      </c>
      <c r="AE21" s="54"/>
      <c r="AF21" s="29"/>
      <c r="AI21" s="29"/>
      <c r="AJ21" s="29"/>
    </row>
    <row r="22" spans="1:36" s="48" customFormat="1" hidden="1">
      <c r="A22" s="48" t="s">
        <v>98</v>
      </c>
      <c r="B22" s="49">
        <v>9900</v>
      </c>
      <c r="C22" s="49">
        <v>9500</v>
      </c>
      <c r="D22" s="49">
        <v>9700</v>
      </c>
      <c r="E22" s="49">
        <v>11400</v>
      </c>
      <c r="F22" s="49">
        <v>12800</v>
      </c>
      <c r="G22" s="49">
        <v>12100</v>
      </c>
      <c r="H22" s="49">
        <v>11800</v>
      </c>
      <c r="I22" s="49">
        <v>12000</v>
      </c>
      <c r="J22" s="49">
        <v>12600</v>
      </c>
      <c r="K22" s="49">
        <v>12400</v>
      </c>
      <c r="L22" s="49">
        <v>11100</v>
      </c>
      <c r="M22" s="49">
        <v>13800</v>
      </c>
      <c r="N22" s="23">
        <f t="shared" si="8"/>
        <v>12475</v>
      </c>
      <c r="O22" s="49">
        <v>14700</v>
      </c>
      <c r="P22" s="49">
        <v>15300</v>
      </c>
      <c r="Q22" s="49">
        <v>16100</v>
      </c>
      <c r="R22" s="49">
        <v>15800</v>
      </c>
      <c r="S22" s="49">
        <v>18800</v>
      </c>
      <c r="T22" s="49">
        <v>19000</v>
      </c>
      <c r="U22" s="49">
        <v>17200</v>
      </c>
      <c r="V22" s="49">
        <v>18700</v>
      </c>
      <c r="W22" s="49">
        <v>19100</v>
      </c>
      <c r="X22" s="49">
        <v>18400</v>
      </c>
      <c r="Y22" s="49">
        <v>16900</v>
      </c>
      <c r="Z22" s="49">
        <v>18600</v>
      </c>
      <c r="AA22" s="118">
        <v>20400</v>
      </c>
      <c r="AB22" s="50">
        <v>23400</v>
      </c>
      <c r="AC22" s="50">
        <v>27800</v>
      </c>
      <c r="AE22" s="54"/>
      <c r="AF22" s="29"/>
      <c r="AI22" s="29"/>
      <c r="AJ22" s="29"/>
    </row>
    <row r="23" spans="1:36" s="48" customFormat="1">
      <c r="A23" s="48" t="s">
        <v>99</v>
      </c>
      <c r="B23" s="49">
        <f t="shared" ref="B23:M23" si="69">(B17+B20)</f>
        <v>71500</v>
      </c>
      <c r="C23" s="49">
        <f t="shared" si="69"/>
        <v>78500</v>
      </c>
      <c r="D23" s="49">
        <f t="shared" si="69"/>
        <v>75500</v>
      </c>
      <c r="E23" s="49">
        <f t="shared" si="69"/>
        <v>80300</v>
      </c>
      <c r="F23" s="49">
        <f t="shared" si="69"/>
        <v>80500</v>
      </c>
      <c r="G23" s="49">
        <f t="shared" si="69"/>
        <v>82100</v>
      </c>
      <c r="H23" s="49">
        <f t="shared" si="69"/>
        <v>77700</v>
      </c>
      <c r="I23" s="49">
        <f t="shared" si="69"/>
        <v>81800</v>
      </c>
      <c r="J23" s="49">
        <f t="shared" si="69"/>
        <v>78900</v>
      </c>
      <c r="K23" s="49">
        <f t="shared" si="69"/>
        <v>84900</v>
      </c>
      <c r="L23" s="49">
        <f t="shared" si="69"/>
        <v>83400</v>
      </c>
      <c r="M23" s="49">
        <f t="shared" si="69"/>
        <v>90400</v>
      </c>
      <c r="N23" s="23">
        <f>AVERAGE((J23:M23))</f>
        <v>84400</v>
      </c>
      <c r="O23" s="49">
        <f t="shared" ref="O23:AD23" si="70">(O17+O20)</f>
        <v>84400</v>
      </c>
      <c r="P23" s="137">
        <f t="shared" si="70"/>
        <v>91200</v>
      </c>
      <c r="Q23" s="137">
        <f t="shared" si="70"/>
        <v>98400</v>
      </c>
      <c r="R23" s="137">
        <f t="shared" si="70"/>
        <v>104800</v>
      </c>
      <c r="S23" s="137">
        <f t="shared" si="70"/>
        <v>104000</v>
      </c>
      <c r="T23" s="137">
        <f t="shared" si="70"/>
        <v>105900</v>
      </c>
      <c r="U23" s="137">
        <f t="shared" si="70"/>
        <v>103800</v>
      </c>
      <c r="V23" s="137">
        <f t="shared" si="70"/>
        <v>102700</v>
      </c>
      <c r="W23" s="137">
        <f t="shared" si="70"/>
        <v>97900</v>
      </c>
      <c r="X23" s="137">
        <f t="shared" si="70"/>
        <v>104700</v>
      </c>
      <c r="Y23" s="137">
        <f t="shared" si="70"/>
        <v>102900</v>
      </c>
      <c r="Z23" s="137">
        <f t="shared" si="70"/>
        <v>102900</v>
      </c>
      <c r="AA23" s="138">
        <f t="shared" si="70"/>
        <v>93600</v>
      </c>
      <c r="AB23" s="137">
        <f t="shared" si="70"/>
        <v>110500</v>
      </c>
      <c r="AC23" s="137">
        <f t="shared" si="70"/>
        <v>106400</v>
      </c>
      <c r="AD23" s="137">
        <f t="shared" si="70"/>
        <v>102212</v>
      </c>
      <c r="AE23" s="138">
        <f t="shared" ref="AE23:AJ23" si="71">(AE17+AE20)</f>
        <v>95207</v>
      </c>
      <c r="AF23" s="138">
        <f t="shared" si="71"/>
        <v>101887</v>
      </c>
      <c r="AG23" s="138">
        <f t="shared" si="71"/>
        <v>102031</v>
      </c>
      <c r="AH23" s="138">
        <f t="shared" si="71"/>
        <v>99058</v>
      </c>
      <c r="AI23" s="29">
        <f t="shared" si="71"/>
        <v>93242</v>
      </c>
      <c r="AJ23" s="29">
        <f t="shared" si="71"/>
        <v>101208</v>
      </c>
    </row>
    <row r="24" spans="1:36">
      <c r="I24" s="12"/>
      <c r="J24" s="12"/>
      <c r="K24" s="12"/>
      <c r="L24" s="12"/>
      <c r="M24" s="12"/>
      <c r="N24" s="12"/>
      <c r="O24" s="12"/>
      <c r="P24" s="139"/>
      <c r="Q24" s="139"/>
      <c r="R24" s="139"/>
      <c r="S24" s="139"/>
      <c r="T24" s="139"/>
      <c r="U24" s="139"/>
      <c r="V24" s="139"/>
      <c r="W24" s="139"/>
      <c r="X24" s="139"/>
      <c r="Y24" s="139"/>
      <c r="Z24" s="139"/>
      <c r="AA24" s="140"/>
      <c r="AB24" s="139"/>
      <c r="AC24" s="139"/>
      <c r="AD24" s="139"/>
      <c r="AE24" s="140"/>
      <c r="AF24" s="209"/>
      <c r="AG24" s="12"/>
      <c r="AH24" s="12"/>
      <c r="AI24" s="12"/>
      <c r="AJ24" s="12"/>
    </row>
    <row r="25" spans="1:36" s="53" customFormat="1">
      <c r="A25" s="51" t="s">
        <v>90</v>
      </c>
      <c r="B25" s="52">
        <f t="shared" ref="B25:M25" si="72">(B23/B2)*100</f>
        <v>17143.775131215818</v>
      </c>
      <c r="C25" s="52">
        <f t="shared" si="72"/>
        <v>18601.454941826021</v>
      </c>
      <c r="D25" s="52">
        <f t="shared" si="72"/>
        <v>17866.016706500392</v>
      </c>
      <c r="E25" s="52">
        <f t="shared" si="72"/>
        <v>18900.655050099682</v>
      </c>
      <c r="F25" s="52">
        <f t="shared" si="72"/>
        <v>18.635337693153538</v>
      </c>
      <c r="G25" s="52">
        <f t="shared" si="72"/>
        <v>18.937908572113987</v>
      </c>
      <c r="H25" s="52">
        <f t="shared" si="72"/>
        <v>18.101044362701131</v>
      </c>
      <c r="I25" s="52">
        <f t="shared" si="72"/>
        <v>18851.965974275594</v>
      </c>
      <c r="J25" s="52">
        <f t="shared" si="72"/>
        <v>18.148945566964777</v>
      </c>
      <c r="K25" s="52">
        <f t="shared" si="72"/>
        <v>19.453113185498839</v>
      </c>
      <c r="L25" s="52">
        <f t="shared" si="72"/>
        <v>19.077028649854178</v>
      </c>
      <c r="M25" s="52">
        <f t="shared" si="72"/>
        <v>20.610001322323093</v>
      </c>
      <c r="N25" s="23">
        <f>AVERAGE((J25:M25))</f>
        <v>19.322272181160223</v>
      </c>
      <c r="O25" s="52">
        <f t="shared" ref="O25:AD25" si="73">(O23/O2)*100</f>
        <v>19.312573080012175</v>
      </c>
      <c r="P25" s="52">
        <f t="shared" si="73"/>
        <v>21.155429777659215</v>
      </c>
      <c r="Q25" s="52">
        <f t="shared" si="73"/>
        <v>22.646511884815791</v>
      </c>
      <c r="R25" s="52">
        <f t="shared" si="73"/>
        <v>24.193399449646332</v>
      </c>
      <c r="S25" s="52">
        <f t="shared" si="73"/>
        <v>24.173510016898213</v>
      </c>
      <c r="T25" s="52">
        <f t="shared" si="73"/>
        <v>24.634552576974254</v>
      </c>
      <c r="U25" s="52">
        <f t="shared" si="73"/>
        <v>23.941709548774888</v>
      </c>
      <c r="V25" s="52">
        <f t="shared" si="73"/>
        <v>23.5825769074447</v>
      </c>
      <c r="W25" s="52">
        <f t="shared" si="73"/>
        <v>22.819183031291882</v>
      </c>
      <c r="X25" s="52">
        <f t="shared" si="73"/>
        <v>24.790101007231037</v>
      </c>
      <c r="Y25" s="52">
        <f t="shared" si="73"/>
        <v>24.587989878063642</v>
      </c>
      <c r="Z25" s="52">
        <f t="shared" si="73"/>
        <v>24.856573464581196</v>
      </c>
      <c r="AA25" s="119">
        <f t="shared" si="73"/>
        <v>22.851618290083717</v>
      </c>
      <c r="AB25" s="52">
        <f t="shared" si="73"/>
        <v>26.196442499401396</v>
      </c>
      <c r="AC25" s="52">
        <f t="shared" si="73"/>
        <v>24.889529321222302</v>
      </c>
      <c r="AD25" s="52">
        <f t="shared" si="73"/>
        <v>23.761004447110075</v>
      </c>
      <c r="AE25" s="119">
        <f t="shared" ref="AE25" si="74">(AE23/AE2)*100</f>
        <v>22.46539592349113</v>
      </c>
      <c r="AF25" s="119">
        <f>(AF23/AF2)*100</f>
        <v>23.984303460159555</v>
      </c>
      <c r="AG25" s="119">
        <f>(AG23/AG2)*100</f>
        <v>23.892497693435306</v>
      </c>
      <c r="AH25" s="119">
        <f>(AH23/AH2)*100</f>
        <v>23.151749153936766</v>
      </c>
      <c r="AI25" s="119">
        <f>(AI23/AI2)*100</f>
        <v>21.555554528095133</v>
      </c>
      <c r="AJ25" s="119">
        <f>(AJ23/AJ2)*100</f>
        <v>23.309557314638027</v>
      </c>
    </row>
    <row r="26" spans="1:36" s="53" customFormat="1">
      <c r="A26" s="54" t="s">
        <v>103</v>
      </c>
      <c r="B26" s="52">
        <f t="shared" ref="B26:M26" si="75">(B17/B2)*100</f>
        <v>9638.8777660821797</v>
      </c>
      <c r="C26" s="52">
        <f t="shared" si="75"/>
        <v>11255.65744887562</v>
      </c>
      <c r="D26" s="52">
        <f t="shared" si="75"/>
        <v>10743.273622186991</v>
      </c>
      <c r="E26" s="52">
        <f t="shared" si="75"/>
        <v>10709.586609956856</v>
      </c>
      <c r="F26" s="52">
        <f t="shared" si="75"/>
        <v>10.023728225013022</v>
      </c>
      <c r="G26" s="52">
        <f t="shared" si="75"/>
        <v>10.95676805329372</v>
      </c>
      <c r="H26" s="52">
        <f t="shared" si="75"/>
        <v>10.739487067188188</v>
      </c>
      <c r="I26" s="52">
        <f t="shared" si="75"/>
        <v>10785.721364255474</v>
      </c>
      <c r="J26" s="52">
        <f t="shared" si="75"/>
        <v>9.7990504582091198</v>
      </c>
      <c r="K26" s="52">
        <f t="shared" si="75"/>
        <v>11.296095171320292</v>
      </c>
      <c r="L26" s="52">
        <f t="shared" si="75"/>
        <v>11.52856407617087</v>
      </c>
      <c r="M26" s="52">
        <f t="shared" si="75"/>
        <v>11.513330384704826</v>
      </c>
      <c r="N26" s="28">
        <f t="shared" si="8"/>
        <v>11.034260022601277</v>
      </c>
      <c r="O26" s="52">
        <f t="shared" ref="O26:AD26" si="76">(O17/O2)*100</f>
        <v>9.7706975179682445</v>
      </c>
      <c r="P26" s="52">
        <f t="shared" si="76"/>
        <v>11.621568331806214</v>
      </c>
      <c r="Q26" s="52">
        <f t="shared" si="76"/>
        <v>13.141421022591276</v>
      </c>
      <c r="R26" s="52">
        <f t="shared" si="76"/>
        <v>13.68958575729034</v>
      </c>
      <c r="S26" s="52">
        <f t="shared" si="76"/>
        <v>12.551630201081764</v>
      </c>
      <c r="T26" s="52">
        <f t="shared" si="76"/>
        <v>13.096556280298872</v>
      </c>
      <c r="U26" s="52">
        <f t="shared" si="76"/>
        <v>13.769942775162436</v>
      </c>
      <c r="V26" s="52">
        <f t="shared" si="76"/>
        <v>12.606460294242591</v>
      </c>
      <c r="W26" s="52">
        <f t="shared" si="76"/>
        <v>11.631023833109959</v>
      </c>
      <c r="X26" s="52">
        <f t="shared" si="76"/>
        <v>13.898557107205939</v>
      </c>
      <c r="Y26" s="52">
        <f t="shared" si="76"/>
        <v>13.883014693056342</v>
      </c>
      <c r="Z26" s="52">
        <f t="shared" si="76"/>
        <v>13.599855063711578</v>
      </c>
      <c r="AA26" s="119">
        <f t="shared" si="76"/>
        <v>11.352566778727487</v>
      </c>
      <c r="AB26" s="52">
        <f t="shared" si="76"/>
        <v>13.844997664842005</v>
      </c>
      <c r="AC26" s="52">
        <f t="shared" si="76"/>
        <v>12.795650882244924</v>
      </c>
      <c r="AD26" s="52">
        <f t="shared" si="76"/>
        <v>10.923432062431568</v>
      </c>
      <c r="AE26" s="119">
        <f t="shared" ref="AE26" si="77">(AE17/AE2)*100</f>
        <v>9.9487014917625078</v>
      </c>
      <c r="AF26" s="119">
        <f>(AF17/AF2)*100</f>
        <v>12.528277547215557</v>
      </c>
      <c r="AG26" s="119">
        <f>(AG17/AG2)*100</f>
        <v>13.124704361631878</v>
      </c>
      <c r="AH26" s="119">
        <f>(AH17/AH2)*100</f>
        <v>11.742516313594974</v>
      </c>
      <c r="AI26" s="119">
        <f>(AI17/AI2)*100</f>
        <v>10.154982129894629</v>
      </c>
      <c r="AJ26" s="119">
        <f>(AJ17/AJ2)*100</f>
        <v>11.189545614717947</v>
      </c>
    </row>
    <row r="27" spans="1:36" s="53" customFormat="1">
      <c r="A27" s="54" t="s">
        <v>104</v>
      </c>
      <c r="B27" s="52">
        <f t="shared" ref="B27:M27" si="78">(B20/B2)*100</f>
        <v>7504.8973651336382</v>
      </c>
      <c r="C27" s="52">
        <f t="shared" si="78"/>
        <v>7345.7974929504044</v>
      </c>
      <c r="D27" s="52">
        <f t="shared" si="78"/>
        <v>7122.7430843134016</v>
      </c>
      <c r="E27" s="52">
        <f t="shared" si="78"/>
        <v>8191.0684401428252</v>
      </c>
      <c r="F27" s="52">
        <f t="shared" si="78"/>
        <v>8.611609468140518</v>
      </c>
      <c r="G27" s="52">
        <f t="shared" si="78"/>
        <v>7.9811405188202675</v>
      </c>
      <c r="H27" s="52">
        <f t="shared" si="78"/>
        <v>7.3615572955129434</v>
      </c>
      <c r="I27" s="52">
        <f t="shared" si="78"/>
        <v>8066.2446100201196</v>
      </c>
      <c r="J27" s="52">
        <f t="shared" si="78"/>
        <v>8.3498951087556588</v>
      </c>
      <c r="K27" s="52">
        <f t="shared" si="78"/>
        <v>8.1570180141785471</v>
      </c>
      <c r="L27" s="52">
        <f t="shared" si="78"/>
        <v>7.5484645736833071</v>
      </c>
      <c r="M27" s="52">
        <f t="shared" si="78"/>
        <v>9.0966709376182671</v>
      </c>
      <c r="N27" s="28">
        <f t="shared" si="8"/>
        <v>8.2880121585589457</v>
      </c>
      <c r="O27" s="52">
        <f t="shared" ref="O27:AD27" si="79">(O20/O2)*100</f>
        <v>9.5418755620439288</v>
      </c>
      <c r="P27" s="52">
        <f t="shared" si="79"/>
        <v>9.5338614458530024</v>
      </c>
      <c r="Q27" s="52">
        <f t="shared" si="79"/>
        <v>9.5050908622245132</v>
      </c>
      <c r="R27" s="52">
        <f t="shared" si="79"/>
        <v>10.503813692355994</v>
      </c>
      <c r="S27" s="52">
        <f t="shared" si="79"/>
        <v>11.621879815816449</v>
      </c>
      <c r="T27" s="52">
        <f t="shared" si="79"/>
        <v>11.537996296675383</v>
      </c>
      <c r="U27" s="52">
        <f t="shared" si="79"/>
        <v>10.171766773612454</v>
      </c>
      <c r="V27" s="52">
        <f t="shared" si="79"/>
        <v>10.976116613202109</v>
      </c>
      <c r="W27" s="52">
        <f t="shared" si="79"/>
        <v>11.188159198181925</v>
      </c>
      <c r="X27" s="52">
        <f t="shared" si="79"/>
        <v>10.891543900025098</v>
      </c>
      <c r="Y27" s="52">
        <f t="shared" si="79"/>
        <v>10.704975185007299</v>
      </c>
      <c r="Z27" s="52">
        <f t="shared" si="79"/>
        <v>11.256718400869618</v>
      </c>
      <c r="AA27" s="119">
        <f t="shared" si="79"/>
        <v>11.499051511356228</v>
      </c>
      <c r="AB27" s="52">
        <f t="shared" si="79"/>
        <v>12.351444834559389</v>
      </c>
      <c r="AC27" s="52">
        <f t="shared" si="79"/>
        <v>12.093878438977377</v>
      </c>
      <c r="AD27" s="52">
        <f t="shared" si="79"/>
        <v>12.837572384678509</v>
      </c>
      <c r="AE27" s="119">
        <f t="shared" ref="AE27:AJ27" si="80">(AE20/AE2)*100</f>
        <v>12.516694431728622</v>
      </c>
      <c r="AF27" s="119">
        <f t="shared" si="80"/>
        <v>11.456025912943996</v>
      </c>
      <c r="AG27" s="119">
        <f t="shared" si="80"/>
        <v>10.76779333180343</v>
      </c>
      <c r="AH27" s="119">
        <f t="shared" si="80"/>
        <v>11.40923284034179</v>
      </c>
      <c r="AI27" s="119">
        <f t="shared" si="80"/>
        <v>11.400572398200506</v>
      </c>
      <c r="AJ27" s="119">
        <f t="shared" si="80"/>
        <v>12.120011699920081</v>
      </c>
    </row>
    <row r="28" spans="1:36" s="53" customFormat="1">
      <c r="A28" s="54"/>
      <c r="B28" s="55"/>
      <c r="C28" s="55"/>
      <c r="D28" s="55"/>
      <c r="E28" s="55"/>
      <c r="F28" s="55"/>
      <c r="G28" s="55"/>
      <c r="H28" s="55"/>
      <c r="I28" s="55"/>
      <c r="J28" s="55"/>
      <c r="K28" s="55"/>
      <c r="L28" s="55"/>
      <c r="M28" s="55"/>
      <c r="N28" s="23"/>
      <c r="O28" s="56"/>
      <c r="P28" s="55"/>
      <c r="Q28" s="55"/>
      <c r="R28" s="55"/>
      <c r="S28" s="56"/>
      <c r="T28" s="56"/>
      <c r="U28" s="56"/>
      <c r="V28" s="56"/>
      <c r="W28" s="56"/>
      <c r="X28" s="56"/>
      <c r="Y28" s="56"/>
      <c r="Z28" s="56"/>
      <c r="AA28" s="119"/>
      <c r="AB28" s="56"/>
      <c r="AC28" s="56"/>
      <c r="AE28" s="54"/>
      <c r="AF28" s="211"/>
    </row>
    <row r="29" spans="1:36" s="21" customFormat="1">
      <c r="A29" s="21" t="s">
        <v>24</v>
      </c>
      <c r="B29" s="57">
        <v>39652</v>
      </c>
      <c r="C29" s="57">
        <v>39623</v>
      </c>
      <c r="D29" s="57">
        <v>40048</v>
      </c>
      <c r="E29" s="57">
        <v>46478</v>
      </c>
      <c r="F29" s="57">
        <v>48782</v>
      </c>
      <c r="G29" s="57">
        <v>49815</v>
      </c>
      <c r="H29" s="57">
        <v>47135</v>
      </c>
      <c r="I29" s="18">
        <v>51567</v>
      </c>
      <c r="J29" s="18">
        <v>55437</v>
      </c>
      <c r="K29" s="18">
        <v>60449</v>
      </c>
      <c r="L29" s="18">
        <v>61093</v>
      </c>
      <c r="M29" s="18">
        <v>71074</v>
      </c>
      <c r="N29" s="23">
        <f t="shared" si="8"/>
        <v>62013.25</v>
      </c>
      <c r="O29" s="18">
        <v>80274</v>
      </c>
      <c r="P29" s="18">
        <v>84949</v>
      </c>
      <c r="Q29" s="18">
        <v>87162</v>
      </c>
      <c r="R29" s="18">
        <v>92721</v>
      </c>
      <c r="S29" s="18">
        <v>98205</v>
      </c>
      <c r="T29" s="18">
        <v>98675</v>
      </c>
      <c r="U29" s="18">
        <v>94487</v>
      </c>
      <c r="V29" s="18">
        <v>99102</v>
      </c>
      <c r="W29" s="18">
        <v>98334</v>
      </c>
      <c r="X29" s="18">
        <v>95877</v>
      </c>
      <c r="Y29" s="18">
        <v>91446</v>
      </c>
      <c r="Z29" s="18">
        <v>89585</v>
      </c>
      <c r="AA29" s="121">
        <v>86643</v>
      </c>
      <c r="AB29" s="58">
        <v>82546</v>
      </c>
      <c r="AC29" s="58">
        <v>79713</v>
      </c>
      <c r="AD29" s="59">
        <v>82047</v>
      </c>
      <c r="AE29" s="121">
        <v>80243</v>
      </c>
      <c r="AF29" s="2">
        <v>77941</v>
      </c>
      <c r="AG29" s="2">
        <v>72153</v>
      </c>
      <c r="AH29" s="29">
        <v>71735</v>
      </c>
      <c r="AI29" s="367">
        <v>65953</v>
      </c>
      <c r="AJ29" s="368">
        <v>58738</v>
      </c>
    </row>
    <row r="30" spans="1:36" s="21" customFormat="1">
      <c r="A30" s="21" t="s">
        <v>58</v>
      </c>
      <c r="C30" s="19">
        <f>(C29/B29-1)*100</f>
        <v>-7.3136285685460045E-2</v>
      </c>
      <c r="D30" s="19">
        <f t="shared" ref="D30:J30" si="81">(D29/C29)*100-100</f>
        <v>1.0726093430583319</v>
      </c>
      <c r="E30" s="19">
        <f t="shared" si="81"/>
        <v>16.055733120255695</v>
      </c>
      <c r="F30" s="19">
        <f t="shared" si="81"/>
        <v>4.9571840440638653</v>
      </c>
      <c r="G30" s="19">
        <f t="shared" si="81"/>
        <v>2.1175843548850111</v>
      </c>
      <c r="H30" s="19">
        <f t="shared" si="81"/>
        <v>-5.3799056509083556</v>
      </c>
      <c r="I30" s="19">
        <f t="shared" si="81"/>
        <v>9.4027792510872956</v>
      </c>
      <c r="J30" s="19">
        <f t="shared" si="81"/>
        <v>7.5047995811274575</v>
      </c>
      <c r="K30" s="19">
        <f t="shared" ref="K30" si="82">(K29/J29)*100-100</f>
        <v>9.0408932662301424</v>
      </c>
      <c r="L30" s="19">
        <f t="shared" ref="L30" si="83">(L29/K29)*100-100</f>
        <v>1.0653608827275889</v>
      </c>
      <c r="M30" s="19">
        <f t="shared" ref="M30" si="84">(M29/L29)*100-100</f>
        <v>16.337387262043123</v>
      </c>
      <c r="N30" s="28">
        <f t="shared" si="8"/>
        <v>8.4871102480320779</v>
      </c>
      <c r="O30" s="19">
        <f t="shared" ref="O30" si="85">(O29/M29)*100-100</f>
        <v>12.944255283225942</v>
      </c>
      <c r="P30" s="19">
        <f t="shared" ref="P30" si="86">(P29/O29)*100-100</f>
        <v>5.8238034731046326</v>
      </c>
      <c r="Q30" s="19">
        <f t="shared" ref="Q30" si="87">(Q29/P29)*100-100</f>
        <v>2.6050924672450577</v>
      </c>
      <c r="R30" s="19">
        <f t="shared" ref="R30" si="88">(R29/Q29)*100-100</f>
        <v>6.3777793074963824</v>
      </c>
      <c r="S30" s="19">
        <f>(S29/R29)*100-100</f>
        <v>5.9145177467887464</v>
      </c>
      <c r="T30" s="19">
        <f t="shared" ref="T30" si="89">(T29/S29)*100-100</f>
        <v>0.47859070312101437</v>
      </c>
      <c r="U30" s="19">
        <f t="shared" ref="U30" si="90">(U29/T29)*100-100</f>
        <v>-4.2442361287053529</v>
      </c>
      <c r="V30" s="19">
        <f t="shared" ref="V30" si="91">(V29/U29)*100-100</f>
        <v>4.8842697937282509</v>
      </c>
      <c r="W30" s="19">
        <f>(W29/V29)*100-100</f>
        <v>-0.77495913301447672</v>
      </c>
      <c r="X30" s="19">
        <f t="shared" ref="X30" si="92">(X29/W29)*100-100</f>
        <v>-2.4986271279516785</v>
      </c>
      <c r="Y30" s="19">
        <f t="shared" ref="Y30" si="93">(Y29/X29)*100-100</f>
        <v>-4.6215463562689649</v>
      </c>
      <c r="Z30" s="19">
        <f>(Z29/Y29)*100-100</f>
        <v>-2.0350808127200821</v>
      </c>
      <c r="AA30" s="111">
        <f>(AA29/Z29)*100-100</f>
        <v>-3.2840319249874454</v>
      </c>
      <c r="AB30" s="19">
        <f t="shared" ref="AB30" si="94">(AB29/AA29)*100-100</f>
        <v>-4.7285989635631296</v>
      </c>
      <c r="AC30" s="19">
        <f t="shared" ref="AC30:AE30" si="95">(AC29/AB29)*100-100</f>
        <v>-3.432025779565322</v>
      </c>
      <c r="AD30" s="19">
        <f t="shared" si="95"/>
        <v>2.92800421512176</v>
      </c>
      <c r="AE30" s="19">
        <f t="shared" si="95"/>
        <v>-2.1987397467305243</v>
      </c>
      <c r="AF30" s="111">
        <f t="shared" ref="AF30:AJ30" si="96">(AF29/AE29)*100-100</f>
        <v>-2.8687860623356585</v>
      </c>
      <c r="AG30" s="111">
        <f t="shared" si="96"/>
        <v>-7.4261300214264594</v>
      </c>
      <c r="AH30" s="111">
        <f t="shared" si="96"/>
        <v>-0.57932449101215866</v>
      </c>
      <c r="AI30" s="111">
        <f t="shared" si="96"/>
        <v>-8.0602216491252534</v>
      </c>
      <c r="AJ30" s="111">
        <f t="shared" si="96"/>
        <v>-10.939608509089808</v>
      </c>
    </row>
    <row r="31" spans="1:36" s="22" customFormat="1">
      <c r="A31" s="21" t="s">
        <v>80</v>
      </c>
      <c r="B31" s="19">
        <f t="shared" ref="B31:M31" si="97">(B29/B2)*100</f>
        <v>9507.4821189226532</v>
      </c>
      <c r="C31" s="19">
        <f t="shared" si="97"/>
        <v>9389.114002037868</v>
      </c>
      <c r="D31" s="19">
        <f t="shared" si="97"/>
        <v>9476.7978418798357</v>
      </c>
      <c r="E31" s="19">
        <f t="shared" si="97"/>
        <v>10939.783878188457</v>
      </c>
      <c r="F31" s="19">
        <f t="shared" si="97"/>
        <v>11.292783147172869</v>
      </c>
      <c r="G31" s="19">
        <f t="shared" si="97"/>
        <v>11.490766327891087</v>
      </c>
      <c r="H31" s="19">
        <f t="shared" si="97"/>
        <v>10.980601364683627</v>
      </c>
      <c r="I31" s="19">
        <f t="shared" si="97"/>
        <v>11884.343880140214</v>
      </c>
      <c r="J31" s="28">
        <f t="shared" si="97"/>
        <v>12.751877001214529</v>
      </c>
      <c r="K31" s="19">
        <f t="shared" si="97"/>
        <v>13.850662414019071</v>
      </c>
      <c r="L31" s="19">
        <f t="shared" si="97"/>
        <v>13.974495339394979</v>
      </c>
      <c r="M31" s="19">
        <f t="shared" si="97"/>
        <v>16.203929579455657</v>
      </c>
      <c r="N31" s="28">
        <f t="shared" si="8"/>
        <v>14.195241083521058</v>
      </c>
      <c r="O31" s="19">
        <f t="shared" ref="O31:V31" si="98">(O29/O2)*100</f>
        <v>18.368453689868449</v>
      </c>
      <c r="P31" s="19">
        <f t="shared" si="98"/>
        <v>19.705401361648825</v>
      </c>
      <c r="Q31" s="19">
        <f t="shared" si="98"/>
        <v>20.060114521385302</v>
      </c>
      <c r="R31" s="19">
        <f t="shared" si="98"/>
        <v>21.404925480636049</v>
      </c>
      <c r="S31" s="19">
        <f t="shared" si="98"/>
        <v>22.826534146245088</v>
      </c>
      <c r="T31" s="19">
        <f t="shared" si="98"/>
        <v>22.953866624484746</v>
      </c>
      <c r="U31" s="19">
        <f t="shared" si="98"/>
        <v>21.793644606311108</v>
      </c>
      <c r="V31" s="19">
        <f t="shared" si="98"/>
        <v>22.756383025137144</v>
      </c>
      <c r="W31" s="19">
        <f t="shared" ref="W31" si="99">(W29/W2)*100</f>
        <v>22.920342637375445</v>
      </c>
      <c r="X31" s="19">
        <f t="shared" ref="X31:AD31" si="100">(X29/X2)*100</f>
        <v>22.701055532667528</v>
      </c>
      <c r="Y31" s="19">
        <f t="shared" si="100"/>
        <v>21.851052695718248</v>
      </c>
      <c r="Z31" s="19">
        <f t="shared" si="100"/>
        <v>21.64019566398937</v>
      </c>
      <c r="AA31" s="111">
        <f t="shared" si="100"/>
        <v>21.153127815253455</v>
      </c>
      <c r="AB31" s="19">
        <f t="shared" si="100"/>
        <v>19.569335226747398</v>
      </c>
      <c r="AC31" s="19">
        <f t="shared" si="100"/>
        <v>18.646795590061966</v>
      </c>
      <c r="AD31" s="19">
        <f t="shared" si="100"/>
        <v>19.073290140805778</v>
      </c>
      <c r="AE31" s="111">
        <f t="shared" ref="AE31:AH31" si="101">(AE29/AE2)*100</f>
        <v>18.934435126500141</v>
      </c>
      <c r="AF31" s="111">
        <f t="shared" si="101"/>
        <v>18.347390697422593</v>
      </c>
      <c r="AG31" s="111">
        <f t="shared" si="101"/>
        <v>16.895996178361848</v>
      </c>
      <c r="AH31" s="111">
        <f t="shared" si="101"/>
        <v>16.765841482340182</v>
      </c>
      <c r="AI31" s="111">
        <f>(AI29/AI2)*100</f>
        <v>15.246921857011417</v>
      </c>
      <c r="AJ31" s="111">
        <f>(AJ29/AJ2)*100</f>
        <v>13.528147750644301</v>
      </c>
    </row>
    <row r="32" spans="1:36" s="21" customFormat="1">
      <c r="C32" s="60"/>
      <c r="F32" s="61"/>
      <c r="N32" s="23"/>
      <c r="AA32" s="54"/>
      <c r="AE32" s="54"/>
      <c r="AF32" s="2"/>
      <c r="AG32" s="54"/>
      <c r="AH32" s="54"/>
    </row>
    <row r="33" spans="1:36" s="48" customFormat="1">
      <c r="A33" s="48" t="s">
        <v>27</v>
      </c>
      <c r="B33" s="62"/>
      <c r="C33" s="62"/>
      <c r="D33" s="62"/>
      <c r="E33" s="62"/>
      <c r="F33" s="62"/>
      <c r="G33" s="62"/>
      <c r="H33" s="63"/>
      <c r="I33" s="63"/>
      <c r="J33" s="62"/>
      <c r="K33" s="62"/>
      <c r="L33" s="62"/>
      <c r="M33" s="62"/>
      <c r="N33" s="23"/>
      <c r="O33" s="62"/>
      <c r="P33" s="62"/>
      <c r="Q33" s="62"/>
      <c r="R33" s="62"/>
      <c r="S33" s="62"/>
      <c r="T33" s="62"/>
      <c r="U33" s="62"/>
      <c r="V33" s="62"/>
      <c r="W33" s="228">
        <v>48.09</v>
      </c>
      <c r="X33" s="228">
        <v>48.030999999999999</v>
      </c>
      <c r="Y33" s="228">
        <v>48</v>
      </c>
      <c r="Z33" s="228">
        <v>48.1</v>
      </c>
      <c r="AA33" s="229">
        <v>48.07</v>
      </c>
      <c r="AB33" s="230">
        <v>48.07</v>
      </c>
      <c r="AC33" s="230">
        <v>48.012999999999998</v>
      </c>
      <c r="AD33" s="230">
        <v>48.018999999999998</v>
      </c>
      <c r="AE33" s="231">
        <v>48.134999999999998</v>
      </c>
      <c r="AF33" s="232">
        <v>48.052999999999997</v>
      </c>
      <c r="AG33" s="232">
        <v>47.966999999999999</v>
      </c>
      <c r="AH33" s="369">
        <v>48.481999999999999</v>
      </c>
      <c r="AI33" s="67">
        <v>48.774000000000001</v>
      </c>
      <c r="AJ33" s="29">
        <v>48.777999999999999</v>
      </c>
    </row>
    <row r="34" spans="1:36" s="66" customFormat="1">
      <c r="A34" s="48" t="s">
        <v>101</v>
      </c>
      <c r="B34" s="64"/>
      <c r="C34" s="65"/>
      <c r="D34" s="65"/>
      <c r="E34" s="65"/>
      <c r="F34" s="65"/>
      <c r="G34" s="65"/>
      <c r="H34" s="65"/>
      <c r="I34" s="65"/>
      <c r="J34" s="65"/>
      <c r="K34" s="65"/>
      <c r="L34" s="65"/>
      <c r="M34" s="65"/>
      <c r="N34" s="23"/>
      <c r="O34" s="65"/>
      <c r="P34" s="65"/>
      <c r="Q34" s="26"/>
      <c r="R34" s="26"/>
      <c r="S34" s="26"/>
      <c r="T34" s="26"/>
      <c r="U34" s="26"/>
      <c r="V34" s="26"/>
      <c r="W34" s="26">
        <f t="shared" ref="W34:AF34" si="102">(W33/W7)*100</f>
        <v>13.197289739374796</v>
      </c>
      <c r="X34" s="26">
        <f t="shared" si="102"/>
        <v>13.104033437370408</v>
      </c>
      <c r="Y34" s="26">
        <f t="shared" si="102"/>
        <v>12.993094711539763</v>
      </c>
      <c r="Z34" s="26">
        <f t="shared" si="102"/>
        <v>12.907207642354962</v>
      </c>
      <c r="AA34" s="26">
        <f t="shared" si="102"/>
        <v>12.717738692403751</v>
      </c>
      <c r="AB34" s="26">
        <f t="shared" si="102"/>
        <v>12.5794228172464</v>
      </c>
      <c r="AC34" s="26">
        <f t="shared" si="102"/>
        <v>12.451794777367731</v>
      </c>
      <c r="AD34" s="26">
        <f t="shared" si="102"/>
        <v>12.262288718816951</v>
      </c>
      <c r="AE34" s="26">
        <f t="shared" si="102"/>
        <v>12.27310625473293</v>
      </c>
      <c r="AF34" s="26">
        <f t="shared" si="102"/>
        <v>12.126909458903574</v>
      </c>
      <c r="AG34" s="26">
        <f>(AG33/AG7)*100</f>
        <v>11.917740829449119</v>
      </c>
      <c r="AH34" s="26">
        <f>(AH33/AH7)*100</f>
        <v>11.92106065523787</v>
      </c>
      <c r="AI34" s="26">
        <f>(AI33/AI7)*100</f>
        <v>11.905069918548371</v>
      </c>
      <c r="AJ34" s="26">
        <f>(AJ33/AJ7)*100</f>
        <v>11.78591189923333</v>
      </c>
    </row>
    <row r="35" spans="1:36" s="66" customFormat="1">
      <c r="A35" s="48"/>
      <c r="B35" s="64"/>
      <c r="C35" s="65"/>
      <c r="D35" s="65"/>
      <c r="E35" s="65"/>
      <c r="F35" s="65"/>
      <c r="G35" s="65"/>
      <c r="H35" s="65"/>
      <c r="I35" s="65"/>
      <c r="J35" s="65"/>
      <c r="K35" s="65"/>
      <c r="L35" s="65"/>
      <c r="M35" s="65"/>
      <c r="N35" s="23"/>
      <c r="O35" s="65"/>
      <c r="P35" s="65"/>
      <c r="Q35" s="26"/>
      <c r="R35" s="26"/>
      <c r="S35" s="26"/>
      <c r="T35" s="26"/>
      <c r="U35" s="26"/>
      <c r="V35" s="26"/>
      <c r="W35" s="26"/>
      <c r="X35" s="26"/>
      <c r="Y35" s="26"/>
      <c r="Z35" s="26"/>
      <c r="AA35" s="111"/>
      <c r="AB35" s="26"/>
      <c r="AC35" s="26"/>
      <c r="AF35" s="212"/>
      <c r="AI35" s="371"/>
      <c r="AJ35" s="372"/>
    </row>
    <row r="36" spans="1:36" s="21" customFormat="1">
      <c r="A36" s="22" t="s">
        <v>31</v>
      </c>
      <c r="N36" s="23"/>
      <c r="AA36" s="54"/>
      <c r="AE36" s="227"/>
      <c r="AF36" s="2"/>
    </row>
    <row r="37" spans="1:36" s="48" customFormat="1">
      <c r="A37" s="24" t="s">
        <v>1</v>
      </c>
      <c r="B37" s="29">
        <v>311240</v>
      </c>
      <c r="C37" s="29">
        <v>313797</v>
      </c>
      <c r="D37" s="29">
        <v>311167</v>
      </c>
      <c r="E37" s="29">
        <v>315222</v>
      </c>
      <c r="F37" s="29">
        <v>312831</v>
      </c>
      <c r="G37" s="29">
        <v>313550</v>
      </c>
      <c r="H37" s="29">
        <v>308662</v>
      </c>
      <c r="I37" s="29">
        <v>305715</v>
      </c>
      <c r="J37" s="29">
        <v>298680</v>
      </c>
      <c r="K37" s="29">
        <v>298688</v>
      </c>
      <c r="L37" s="29">
        <v>296125</v>
      </c>
      <c r="M37" s="29">
        <v>297761</v>
      </c>
      <c r="N37" s="23">
        <f t="shared" si="8"/>
        <v>297813.5</v>
      </c>
      <c r="O37" s="29">
        <v>288208</v>
      </c>
      <c r="P37" s="29">
        <v>286853</v>
      </c>
      <c r="Q37" s="29">
        <v>287683</v>
      </c>
      <c r="R37" s="29">
        <v>289235</v>
      </c>
      <c r="S37" s="29">
        <v>283243</v>
      </c>
      <c r="T37" s="29">
        <v>292831</v>
      </c>
      <c r="U37" s="29">
        <v>296834</v>
      </c>
      <c r="V37" s="29">
        <v>299971</v>
      </c>
      <c r="W37" s="29">
        <v>286200</v>
      </c>
      <c r="X37" s="29">
        <v>290491</v>
      </c>
      <c r="Y37" s="29">
        <v>287599</v>
      </c>
      <c r="Z37" s="29">
        <v>289703</v>
      </c>
      <c r="AA37" s="115">
        <v>285239</v>
      </c>
      <c r="AB37" s="67">
        <v>297616</v>
      </c>
      <c r="AC37" s="29">
        <v>298390</v>
      </c>
      <c r="AD37" s="48">
        <v>303355</v>
      </c>
      <c r="AE37" s="115">
        <v>291701</v>
      </c>
      <c r="AF37" s="29">
        <v>302302</v>
      </c>
      <c r="AG37" s="29">
        <v>309933</v>
      </c>
      <c r="AH37" s="67">
        <v>313255</v>
      </c>
      <c r="AI37" s="29">
        <v>313439</v>
      </c>
      <c r="AJ37" s="29">
        <v>326050</v>
      </c>
    </row>
    <row r="38" spans="1:36" s="48" customFormat="1">
      <c r="A38" s="24" t="s">
        <v>79</v>
      </c>
      <c r="B38" s="29"/>
      <c r="C38" s="26">
        <f>(C37/B37)*100-100</f>
        <v>0.82155249967870247</v>
      </c>
      <c r="D38" s="26">
        <f t="shared" ref="D38:P38" si="103">(D37/C37)*100-100</f>
        <v>-0.83812146068954974</v>
      </c>
      <c r="E38" s="26">
        <f t="shared" si="103"/>
        <v>1.3031587539809664</v>
      </c>
      <c r="F38" s="26">
        <f t="shared" si="103"/>
        <v>-0.75851304794716157</v>
      </c>
      <c r="G38" s="26">
        <f t="shared" si="103"/>
        <v>0.22983655711870199</v>
      </c>
      <c r="H38" s="26">
        <f t="shared" si="103"/>
        <v>-1.5589220220060582</v>
      </c>
      <c r="I38" s="26">
        <f t="shared" si="103"/>
        <v>-0.95476605477836074</v>
      </c>
      <c r="J38" s="26">
        <f t="shared" si="103"/>
        <v>-2.3011628477503621</v>
      </c>
      <c r="K38" s="26">
        <f t="shared" si="103"/>
        <v>2.6784518548197411E-3</v>
      </c>
      <c r="L38" s="26">
        <f t="shared" si="103"/>
        <v>-0.85808602956932134</v>
      </c>
      <c r="M38" s="26">
        <f t="shared" si="103"/>
        <v>0.55246939636977288</v>
      </c>
      <c r="N38" s="28">
        <f t="shared" si="8"/>
        <v>-0.6510252572737727</v>
      </c>
      <c r="O38" s="26">
        <f>(O37/M37)*100-100</f>
        <v>-3.2082777798301407</v>
      </c>
      <c r="P38" s="26">
        <f t="shared" si="103"/>
        <v>-0.47014656081718442</v>
      </c>
      <c r="Q38" s="26">
        <f t="shared" ref="Q38" si="104">(Q37/P37)*100-100</f>
        <v>0.28934680829553372</v>
      </c>
      <c r="R38" s="26">
        <f t="shared" ref="R38" si="105">(R37/Q37)*100-100</f>
        <v>0.53948269449359998</v>
      </c>
      <c r="S38" s="26">
        <f>(S37/R37)*100-100</f>
        <v>-2.0716718239493872</v>
      </c>
      <c r="T38" s="26">
        <f t="shared" ref="T38" si="106">(T37/S37)*100-100</f>
        <v>3.3850792429115586</v>
      </c>
      <c r="U38" s="26">
        <f t="shared" ref="U38" si="107">(U37/T37)*100-100</f>
        <v>1.3670000785435974</v>
      </c>
      <c r="V38" s="26">
        <f t="shared" ref="V38" si="108">(V37/U37)*100-100</f>
        <v>1.0568196365645406</v>
      </c>
      <c r="W38" s="26">
        <f>(W37/V37)*100-100</f>
        <v>-4.5907771084538069</v>
      </c>
      <c r="X38" s="26">
        <f t="shared" ref="X38" si="109">(X37/W37)*100-100</f>
        <v>1.4993011879804214</v>
      </c>
      <c r="Y38" s="26">
        <f t="shared" ref="Y38" si="110">(Y37/X37)*100-100</f>
        <v>-0.99555580035182345</v>
      </c>
      <c r="Z38" s="26">
        <f>(Z37/Y37)*100-100</f>
        <v>0.73157417098113342</v>
      </c>
      <c r="AA38" s="111">
        <f>(AA37/Z37)*100-100</f>
        <v>-1.5408884271132877</v>
      </c>
      <c r="AB38" s="26">
        <f t="shared" ref="AB38:AD38" si="111">(AB37/AA37)*100-100</f>
        <v>4.3391682063112</v>
      </c>
      <c r="AC38" s="26">
        <f t="shared" si="111"/>
        <v>0.26006666308262538</v>
      </c>
      <c r="AD38" s="26">
        <f t="shared" si="111"/>
        <v>1.6639297563591242</v>
      </c>
      <c r="AE38" s="111">
        <f>(AE37/AD37)*100-100</f>
        <v>-3.8417036145769856</v>
      </c>
      <c r="AF38" s="111">
        <f>(AF37/AE37)*100-100</f>
        <v>3.6342007740802984</v>
      </c>
      <c r="AG38" s="111">
        <f>(AG37/AF37)*100-100</f>
        <v>2.524296895157832</v>
      </c>
      <c r="AH38" s="111">
        <f>(AH37/AG37)*100-100</f>
        <v>1.0718445599532771</v>
      </c>
      <c r="AI38" s="26">
        <f t="shared" ref="AI38:AJ38" si="112">(AI37/AH37)*100-100</f>
        <v>5.873808877751685E-2</v>
      </c>
      <c r="AJ38" s="26">
        <f t="shared" si="112"/>
        <v>4.0234303963450486</v>
      </c>
    </row>
    <row r="39" spans="1:36" s="48" customFormat="1">
      <c r="A39" s="24" t="s">
        <v>2</v>
      </c>
      <c r="B39" s="29">
        <v>44039</v>
      </c>
      <c r="C39" s="29">
        <v>45980</v>
      </c>
      <c r="D39" s="29">
        <v>51332</v>
      </c>
      <c r="E39" s="29">
        <v>50277</v>
      </c>
      <c r="F39" s="29">
        <v>48867</v>
      </c>
      <c r="G39" s="29">
        <v>51399</v>
      </c>
      <c r="H39" s="29">
        <v>51975</v>
      </c>
      <c r="I39" s="29">
        <v>54387</v>
      </c>
      <c r="J39" s="29">
        <v>52390</v>
      </c>
      <c r="K39" s="29">
        <v>54697</v>
      </c>
      <c r="L39" s="29">
        <v>54727</v>
      </c>
      <c r="M39" s="29">
        <v>51330</v>
      </c>
      <c r="N39" s="23">
        <f t="shared" si="8"/>
        <v>53286</v>
      </c>
      <c r="O39" s="29">
        <v>47938</v>
      </c>
      <c r="P39" s="29">
        <v>45265</v>
      </c>
      <c r="Q39" s="29">
        <v>41912</v>
      </c>
      <c r="R39" s="29">
        <v>39189</v>
      </c>
      <c r="S39" s="29">
        <v>40038</v>
      </c>
      <c r="T39" s="29">
        <v>37695</v>
      </c>
      <c r="U39" s="29">
        <v>35814</v>
      </c>
      <c r="V39" s="29">
        <v>35942</v>
      </c>
      <c r="W39" s="29">
        <v>37623</v>
      </c>
      <c r="X39" s="29">
        <v>40171</v>
      </c>
      <c r="Y39" s="29">
        <v>40514</v>
      </c>
      <c r="Z39" s="29">
        <v>40534</v>
      </c>
      <c r="AA39" s="115">
        <v>40944</v>
      </c>
      <c r="AB39" s="67">
        <v>46818</v>
      </c>
      <c r="AC39" s="29">
        <v>46427</v>
      </c>
      <c r="AD39" s="76">
        <v>46337</v>
      </c>
      <c r="AE39" s="115">
        <v>48043</v>
      </c>
      <c r="AF39" s="29">
        <v>49404</v>
      </c>
      <c r="AG39" s="29">
        <v>46245</v>
      </c>
      <c r="AH39" s="29">
        <v>41573</v>
      </c>
      <c r="AI39" s="76">
        <v>43767</v>
      </c>
      <c r="AJ39" s="29">
        <v>45990</v>
      </c>
    </row>
    <row r="40" spans="1:36" s="48" customFormat="1">
      <c r="A40" s="24" t="s">
        <v>79</v>
      </c>
      <c r="B40" s="29"/>
      <c r="C40" s="26">
        <f>(C39/B39)*100-100</f>
        <v>4.4074570267263198</v>
      </c>
      <c r="D40" s="26">
        <f t="shared" ref="D40:F40" si="113">(D39/C39)*100-100</f>
        <v>11.639843410178344</v>
      </c>
      <c r="E40" s="26">
        <f t="shared" si="113"/>
        <v>-2.0552481882646418</v>
      </c>
      <c r="F40" s="26">
        <f t="shared" si="113"/>
        <v>-2.8044632734650037</v>
      </c>
      <c r="G40" s="26">
        <f t="shared" ref="G40" si="114">(G39/F39)*100-100</f>
        <v>5.1814107680029338</v>
      </c>
      <c r="H40" s="26">
        <f t="shared" ref="H40" si="115">(H39/G39)*100-100</f>
        <v>1.1206443705130482</v>
      </c>
      <c r="I40" s="26">
        <f t="shared" ref="I40" si="116">(I39/H39)*100-100</f>
        <v>4.6406926406926488</v>
      </c>
      <c r="J40" s="26">
        <f t="shared" ref="J40" si="117">(J39/I39)*100-100</f>
        <v>-3.6718333425267105</v>
      </c>
      <c r="K40" s="26">
        <f t="shared" ref="K40" si="118">(K39/J39)*100-100</f>
        <v>4.4035121206337067</v>
      </c>
      <c r="L40" s="26">
        <f t="shared" ref="L40" si="119">(L39/K39)*100-100</f>
        <v>5.4847615042859843E-2</v>
      </c>
      <c r="M40" s="26">
        <f t="shared" ref="M40" si="120">(M39/L39)*100-100</f>
        <v>-6.2071737899026118</v>
      </c>
      <c r="N40" s="28">
        <f t="shared" si="8"/>
        <v>-1.3551618491881889</v>
      </c>
      <c r="O40" s="26">
        <f t="shared" ref="O40:O42" si="121">(O39/M39)*100-100</f>
        <v>-6.6082213130722778</v>
      </c>
      <c r="P40" s="26">
        <f t="shared" ref="P40" si="122">(P39/O39)*100-100</f>
        <v>-5.5759522716842582</v>
      </c>
      <c r="Q40" s="26">
        <f t="shared" ref="Q40" si="123">(Q39/P39)*100-100</f>
        <v>-7.4074892300894675</v>
      </c>
      <c r="R40" s="26">
        <f t="shared" ref="R40" si="124">(R39/Q39)*100-100</f>
        <v>-6.496945982057639</v>
      </c>
      <c r="S40" s="26">
        <f>(S39/R39)*100-100</f>
        <v>2.1664242517032761</v>
      </c>
      <c r="T40" s="26">
        <f t="shared" ref="T40" si="125">(T39/S39)*100-100</f>
        <v>-5.851940656376442</v>
      </c>
      <c r="U40" s="26">
        <f t="shared" ref="U40" si="126">(U39/T39)*100-100</f>
        <v>-4.9900517309988004</v>
      </c>
      <c r="V40" s="26">
        <f t="shared" ref="V40" si="127">(V39/U39)*100-100</f>
        <v>0.35740213324397985</v>
      </c>
      <c r="W40" s="26">
        <f>(W39/V39)*100-100</f>
        <v>4.6769795782093411</v>
      </c>
      <c r="X40" s="26">
        <f t="shared" ref="X40" si="128">(X39/W39)*100-100</f>
        <v>6.7724530207585758</v>
      </c>
      <c r="Y40" s="26">
        <f t="shared" ref="Y40" si="129">(Y39/X39)*100-100</f>
        <v>0.8538497921386039</v>
      </c>
      <c r="Z40" s="26">
        <f>(Z39/Y39)*100-100</f>
        <v>4.9365651379758901E-2</v>
      </c>
      <c r="AA40" s="111">
        <f>(AA39/Z39)*100-100</f>
        <v>1.0114965214387865</v>
      </c>
      <c r="AB40" s="26">
        <f t="shared" ref="AB40:AD40" si="130">(AB39/AA39)*100-100</f>
        <v>14.346424384525207</v>
      </c>
      <c r="AC40" s="26">
        <f t="shared" si="130"/>
        <v>-0.83514887436454899</v>
      </c>
      <c r="AD40" s="26">
        <f t="shared" si="130"/>
        <v>-0.19385271501496959</v>
      </c>
      <c r="AE40" s="111">
        <f>(AE39/AD39)*100-100</f>
        <v>3.6817230291128027</v>
      </c>
      <c r="AF40" s="111">
        <f>(AF39/AE39)*100-100</f>
        <v>2.8328788793372581</v>
      </c>
      <c r="AG40" s="111">
        <f>(AG39/AF39)*100-100</f>
        <v>-6.3942190915715287</v>
      </c>
      <c r="AH40" s="111">
        <f>(AH39/AG39)*100-100</f>
        <v>-10.102713806898038</v>
      </c>
      <c r="AI40" s="26">
        <f t="shared" ref="AI40:AJ40" si="131">(AI39/AH39)*100-100</f>
        <v>5.2774637384841299</v>
      </c>
      <c r="AJ40" s="26">
        <f t="shared" si="131"/>
        <v>5.079169237096437</v>
      </c>
    </row>
    <row r="41" spans="1:36" s="48" customFormat="1">
      <c r="A41" s="24" t="s">
        <v>3</v>
      </c>
      <c r="B41" s="29">
        <v>31085</v>
      </c>
      <c r="C41" s="29">
        <v>35018</v>
      </c>
      <c r="D41" s="29">
        <v>35554</v>
      </c>
      <c r="E41" s="29">
        <v>36180</v>
      </c>
      <c r="F41" s="29">
        <v>37941</v>
      </c>
      <c r="G41" s="29">
        <v>37209</v>
      </c>
      <c r="H41" s="29">
        <v>35301</v>
      </c>
      <c r="I41" s="29">
        <v>35020</v>
      </c>
      <c r="J41" s="29">
        <v>35442</v>
      </c>
      <c r="K41" s="29">
        <v>33715</v>
      </c>
      <c r="L41" s="29">
        <v>33541</v>
      </c>
      <c r="M41" s="29">
        <v>33902</v>
      </c>
      <c r="N41" s="23">
        <f t="shared" si="8"/>
        <v>34150</v>
      </c>
      <c r="O41" s="29">
        <v>31644</v>
      </c>
      <c r="P41" s="29">
        <v>32406</v>
      </c>
      <c r="Q41" s="29">
        <v>34415</v>
      </c>
      <c r="R41" s="29">
        <v>35566</v>
      </c>
      <c r="S41" s="29">
        <v>34291</v>
      </c>
      <c r="T41" s="29">
        <v>32972</v>
      </c>
      <c r="U41" s="29">
        <v>31894</v>
      </c>
      <c r="V41" s="29">
        <v>29891</v>
      </c>
      <c r="W41" s="29">
        <v>29634</v>
      </c>
      <c r="X41" s="29">
        <v>30147</v>
      </c>
      <c r="Y41" s="29">
        <v>28997</v>
      </c>
      <c r="Z41" s="29">
        <v>31196</v>
      </c>
      <c r="AA41" s="115">
        <v>25834</v>
      </c>
      <c r="AB41" s="67">
        <v>26310</v>
      </c>
      <c r="AC41" s="29">
        <v>27100</v>
      </c>
      <c r="AD41" s="123">
        <v>24959</v>
      </c>
      <c r="AE41" s="115">
        <v>26630</v>
      </c>
      <c r="AF41" s="29">
        <v>28136</v>
      </c>
      <c r="AG41" s="29">
        <v>28338</v>
      </c>
      <c r="AH41" s="29">
        <v>29323</v>
      </c>
      <c r="AI41" s="76">
        <v>28892</v>
      </c>
      <c r="AJ41" s="29">
        <v>30262</v>
      </c>
    </row>
    <row r="42" spans="1:36">
      <c r="A42" s="24" t="s">
        <v>79</v>
      </c>
      <c r="B42" s="3"/>
      <c r="C42" s="26">
        <f>(C41/B41)*100-100</f>
        <v>12.652404696799096</v>
      </c>
      <c r="D42" s="26">
        <f t="shared" ref="D42:L42" si="132">(D41/C41)*100-100</f>
        <v>1.5306413844308651</v>
      </c>
      <c r="E42" s="26">
        <f t="shared" si="132"/>
        <v>1.7607020307138299</v>
      </c>
      <c r="F42" s="26">
        <f t="shared" si="132"/>
        <v>4.8673300165837503</v>
      </c>
      <c r="G42" s="26">
        <f t="shared" si="132"/>
        <v>-1.9293112991223182</v>
      </c>
      <c r="H42" s="26">
        <f t="shared" si="132"/>
        <v>-5.1277916633072635</v>
      </c>
      <c r="I42" s="26">
        <f t="shared" si="132"/>
        <v>-0.7960114444349955</v>
      </c>
      <c r="J42" s="26">
        <f t="shared" si="132"/>
        <v>1.2050256996002418</v>
      </c>
      <c r="K42" s="26">
        <f t="shared" si="132"/>
        <v>-4.8727498448168802</v>
      </c>
      <c r="L42" s="26">
        <f t="shared" si="132"/>
        <v>-0.51609076078896976</v>
      </c>
      <c r="M42" s="26">
        <f t="shared" ref="M42" si="133">(M41/L41)*100-100</f>
        <v>1.0762946841179399</v>
      </c>
      <c r="N42" s="27">
        <f t="shared" si="8"/>
        <v>-0.77688005547191707</v>
      </c>
      <c r="O42" s="26">
        <f t="shared" si="121"/>
        <v>-6.6603740192319094</v>
      </c>
      <c r="P42" s="26">
        <f t="shared" ref="P42:AA42" si="134">(P41/O41)*100-100</f>
        <v>2.4080394387561626</v>
      </c>
      <c r="Q42" s="26">
        <f t="shared" si="134"/>
        <v>6.1994692340924473</v>
      </c>
      <c r="R42" s="26">
        <f t="shared" si="134"/>
        <v>3.3444718872584644</v>
      </c>
      <c r="S42" s="26">
        <f t="shared" si="134"/>
        <v>-3.5848844401956939</v>
      </c>
      <c r="T42" s="26">
        <f t="shared" si="134"/>
        <v>-3.8464903327403732</v>
      </c>
      <c r="U42" s="26">
        <f t="shared" si="134"/>
        <v>-3.2694407375955308</v>
      </c>
      <c r="V42" s="26">
        <f t="shared" si="134"/>
        <v>-6.2801780899228703</v>
      </c>
      <c r="W42" s="26">
        <f t="shared" si="134"/>
        <v>-0.85979057241310386</v>
      </c>
      <c r="X42" s="26">
        <f t="shared" si="134"/>
        <v>1.7311196598501795</v>
      </c>
      <c r="Y42" s="26">
        <f t="shared" si="134"/>
        <v>-3.8146415895445642</v>
      </c>
      <c r="Z42" s="26">
        <f t="shared" si="134"/>
        <v>7.5835431251508822</v>
      </c>
      <c r="AA42" s="26">
        <f t="shared" si="134"/>
        <v>-17.188101038594695</v>
      </c>
      <c r="AB42" s="26">
        <f t="shared" ref="AB42:AD42" si="135">(AB41/AA41)*100-100</f>
        <v>1.8425330959201034</v>
      </c>
      <c r="AC42" s="26">
        <f t="shared" si="135"/>
        <v>3.0026605853287691</v>
      </c>
      <c r="AD42" s="26">
        <f t="shared" si="135"/>
        <v>-7.9003690036900309</v>
      </c>
      <c r="AE42" s="26">
        <f t="shared" ref="AE42:AJ42" si="136">(AE41/AD41)*100-100</f>
        <v>6.6949797668175819</v>
      </c>
      <c r="AF42" s="26">
        <f t="shared" si="136"/>
        <v>5.6552760045061916</v>
      </c>
      <c r="AG42" s="26">
        <f t="shared" si="136"/>
        <v>0.71794142735286925</v>
      </c>
      <c r="AH42" s="26">
        <f t="shared" si="136"/>
        <v>3.4758980873738494</v>
      </c>
      <c r="AI42" s="26">
        <f t="shared" si="136"/>
        <v>-1.4698359649422059</v>
      </c>
      <c r="AJ42" s="26">
        <f t="shared" si="136"/>
        <v>4.7417970372421365</v>
      </c>
    </row>
    <row r="43" spans="1:36">
      <c r="S43" s="12"/>
      <c r="T43" s="12"/>
      <c r="U43" s="12"/>
      <c r="V43" s="12"/>
      <c r="W43" s="12"/>
      <c r="X43" s="12"/>
      <c r="Y43" s="12"/>
      <c r="Z43" s="12"/>
      <c r="AA43" s="370"/>
      <c r="AB43" s="12"/>
      <c r="AC43" s="12"/>
      <c r="AD43" s="12"/>
      <c r="AE43" s="370"/>
      <c r="AF43" s="209"/>
      <c r="AG43" s="12"/>
      <c r="AH43" s="12"/>
      <c r="AI43" s="12"/>
      <c r="AJ43" s="12"/>
    </row>
  </sheetData>
  <mergeCells count="1">
    <mergeCell ref="AI35:AJ35"/>
  </mergeCells>
  <pageMargins left="0.70866141732283505" right="0.70866141732283505" top="0.74803149606299202" bottom="0.74803149606299202" header="0.31496062992126" footer="0.31496062992126"/>
  <pageSetup paperSize="9" scale="26" fitToWidth="0" fitToHeight="0" orientation="landscape" r:id="rId1"/>
  <headerFooter>
    <oddFooter>&amp;LΕΔ Εποχικά Διορθωμένο</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M11"/>
  <sheetViews>
    <sheetView view="pageBreakPreview" zoomScale="40" zoomScaleNormal="70" zoomScaleSheetLayoutView="40" workbookViewId="0">
      <pane xSplit="1" ySplit="1" topLeftCell="N2" activePane="bottomRight" state="frozen"/>
      <selection pane="topRight" activeCell="B1" sqref="B1"/>
      <selection pane="bottomLeft" activeCell="A2" sqref="A2"/>
      <selection pane="bottomRight" activeCell="S22" sqref="S22"/>
    </sheetView>
  </sheetViews>
  <sheetFormatPr defaultRowHeight="37.5" customHeight="1"/>
  <cols>
    <col min="1" max="1" width="61.5703125" style="68" customWidth="1"/>
    <col min="2" max="2" width="10" style="68" hidden="1" customWidth="1"/>
    <col min="3" max="3" width="11.7109375" style="68" hidden="1" customWidth="1"/>
    <col min="4" max="4" width="9.42578125" style="68" hidden="1" customWidth="1"/>
    <col min="5" max="5" width="10.42578125" style="68" hidden="1" customWidth="1"/>
    <col min="6" max="7" width="9" style="68" hidden="1" customWidth="1"/>
    <col min="8" max="8" width="10.28515625" style="68" hidden="1" customWidth="1"/>
    <col min="9" max="9" width="10" style="68" hidden="1" customWidth="1"/>
    <col min="10" max="10" width="19.28515625" style="68" hidden="1" customWidth="1"/>
    <col min="11" max="11" width="12.28515625" style="68" hidden="1" customWidth="1"/>
    <col min="12" max="12" width="12" style="68" hidden="1" customWidth="1"/>
    <col min="13" max="13" width="11.85546875" style="68" hidden="1" customWidth="1"/>
    <col min="14" max="14" width="22" style="68" customWidth="1"/>
    <col min="15" max="15" width="26.5703125" style="68" customWidth="1"/>
    <col min="16" max="16" width="29" style="68" customWidth="1"/>
    <col min="17" max="17" width="17.7109375" style="68" customWidth="1"/>
    <col min="18" max="18" width="14.140625" style="68" customWidth="1"/>
    <col min="19" max="19" width="15.5703125" style="68" customWidth="1"/>
    <col min="20" max="20" width="14.42578125" style="68" customWidth="1"/>
    <col min="21" max="21" width="14.85546875" style="68" customWidth="1"/>
    <col min="22" max="22" width="15.5703125" style="68" customWidth="1"/>
    <col min="23" max="23" width="22" style="68" customWidth="1"/>
    <col min="24" max="24" width="25" style="68" customWidth="1"/>
    <col min="25" max="25" width="14.85546875" style="84" customWidth="1"/>
    <col min="26" max="26" width="16.85546875" style="80" customWidth="1"/>
    <col min="27" max="27" width="27.85546875" style="68" customWidth="1"/>
    <col min="28" max="28" width="20.28515625" style="68" customWidth="1"/>
    <col min="29" max="29" width="22.7109375" style="80" customWidth="1"/>
    <col min="30" max="30" width="23.7109375" style="103" customWidth="1"/>
    <col min="31" max="31" width="23.85546875" style="68" customWidth="1"/>
    <col min="32" max="32" width="22.7109375" style="68" customWidth="1"/>
    <col min="33" max="33" width="19.140625" style="68" customWidth="1"/>
    <col min="34" max="34" width="21.42578125" style="68" customWidth="1"/>
    <col min="35" max="36" width="17" style="68" customWidth="1"/>
    <col min="37" max="37" width="16.28515625" style="68" customWidth="1"/>
    <col min="38" max="43" width="9.140625" style="68"/>
    <col min="44" max="44" width="8.85546875" style="68" customWidth="1"/>
    <col min="45" max="16384" width="9.140625" style="68"/>
  </cols>
  <sheetData>
    <row r="1" spans="1:117" s="88" customFormat="1" ht="37.5" customHeight="1">
      <c r="A1" s="109"/>
      <c r="B1" s="87" t="s">
        <v>81</v>
      </c>
      <c r="C1" s="87" t="s">
        <v>82</v>
      </c>
      <c r="D1" s="87" t="s">
        <v>83</v>
      </c>
      <c r="E1" s="87" t="s">
        <v>84</v>
      </c>
      <c r="F1" s="86" t="s">
        <v>85</v>
      </c>
      <c r="G1" s="87" t="s">
        <v>86</v>
      </c>
      <c r="H1" s="87" t="s">
        <v>87</v>
      </c>
      <c r="I1" s="87" t="s">
        <v>88</v>
      </c>
      <c r="J1" s="87" t="s">
        <v>89</v>
      </c>
      <c r="K1" s="87" t="s">
        <v>61</v>
      </c>
      <c r="L1" s="87" t="s">
        <v>62</v>
      </c>
      <c r="M1" s="87" t="s">
        <v>65</v>
      </c>
      <c r="N1" s="87" t="s">
        <v>63</v>
      </c>
      <c r="O1" s="87" t="s">
        <v>64</v>
      </c>
      <c r="P1" s="87" t="s">
        <v>66</v>
      </c>
      <c r="Q1" s="87" t="s">
        <v>67</v>
      </c>
      <c r="R1" s="87" t="s">
        <v>68</v>
      </c>
      <c r="S1" s="87" t="s">
        <v>69</v>
      </c>
      <c r="T1" s="87" t="s">
        <v>70</v>
      </c>
      <c r="U1" s="87" t="s">
        <v>71</v>
      </c>
      <c r="V1" s="87" t="s">
        <v>72</v>
      </c>
      <c r="W1" s="87" t="s">
        <v>73</v>
      </c>
      <c r="X1" s="87" t="s">
        <v>74</v>
      </c>
      <c r="Y1" s="87" t="s">
        <v>75</v>
      </c>
      <c r="Z1" s="87" t="s">
        <v>76</v>
      </c>
      <c r="AA1" s="87" t="s">
        <v>77</v>
      </c>
      <c r="AB1" s="87" t="s">
        <v>78</v>
      </c>
      <c r="AC1" s="87" t="s">
        <v>91</v>
      </c>
      <c r="AD1" s="87" t="s">
        <v>108</v>
      </c>
      <c r="AE1" s="87" t="s">
        <v>175</v>
      </c>
      <c r="AF1" s="87" t="s">
        <v>176</v>
      </c>
      <c r="AG1" s="87" t="s">
        <v>177</v>
      </c>
      <c r="AH1" s="86" t="s">
        <v>225</v>
      </c>
      <c r="AI1" s="86" t="s">
        <v>226</v>
      </c>
      <c r="AJ1" s="86" t="s">
        <v>227</v>
      </c>
      <c r="AK1" s="86" t="s">
        <v>228</v>
      </c>
      <c r="AL1" s="87"/>
      <c r="AM1" s="87"/>
      <c r="AN1" s="87"/>
      <c r="AO1" s="87"/>
      <c r="AP1" s="87"/>
      <c r="AQ1" s="87"/>
      <c r="AR1" s="87"/>
    </row>
    <row r="2" spans="1:117" ht="37.5" hidden="1" customHeight="1">
      <c r="A2" s="144" t="s">
        <v>33</v>
      </c>
      <c r="B2" s="145"/>
      <c r="C2" s="146"/>
      <c r="D2" s="146"/>
      <c r="E2" s="146"/>
      <c r="F2" s="145"/>
      <c r="G2" s="145"/>
      <c r="H2" s="145"/>
      <c r="I2" s="145"/>
      <c r="J2" s="147">
        <v>2087</v>
      </c>
      <c r="K2" s="147">
        <v>2523</v>
      </c>
      <c r="L2" s="147">
        <v>1167</v>
      </c>
      <c r="M2" s="147">
        <v>1107</v>
      </c>
      <c r="N2" s="148">
        <v>2115</v>
      </c>
      <c r="O2" s="148">
        <v>1018</v>
      </c>
      <c r="P2" s="148">
        <v>487</v>
      </c>
      <c r="Q2" s="148">
        <v>1030.25</v>
      </c>
      <c r="R2" s="149">
        <v>3192</v>
      </c>
      <c r="S2" s="149">
        <v>3787</v>
      </c>
      <c r="T2" s="149">
        <v>1155</v>
      </c>
      <c r="U2" s="149">
        <v>1065</v>
      </c>
      <c r="V2" s="150">
        <v>3257</v>
      </c>
      <c r="W2" s="150">
        <v>2363</v>
      </c>
      <c r="X2" s="150">
        <v>2049</v>
      </c>
      <c r="Y2" s="151">
        <v>2727</v>
      </c>
      <c r="Z2" s="151">
        <v>3053</v>
      </c>
      <c r="AA2" s="150">
        <v>3389</v>
      </c>
      <c r="AB2" s="150">
        <v>4989</v>
      </c>
      <c r="AC2" s="151">
        <v>1926</v>
      </c>
      <c r="AD2" s="151">
        <v>1926</v>
      </c>
      <c r="AE2" s="160">
        <v>3870</v>
      </c>
    </row>
    <row r="3" spans="1:117" ht="37.5" customHeight="1">
      <c r="A3" s="144" t="s">
        <v>23</v>
      </c>
      <c r="B3" s="144">
        <v>1.2904834339624414</v>
      </c>
      <c r="C3" s="144">
        <v>1.4763214957818585</v>
      </c>
      <c r="D3" s="144">
        <v>1.3054542754249223</v>
      </c>
      <c r="E3" s="144">
        <v>0.78656195319695832</v>
      </c>
      <c r="F3" s="144">
        <v>1.1576856862637634</v>
      </c>
      <c r="G3" s="144">
        <v>1.0756611263973905</v>
      </c>
      <c r="H3" s="144">
        <v>0.67817808665577928</v>
      </c>
      <c r="I3" s="144">
        <v>0.32233744936445768</v>
      </c>
      <c r="J3" s="152">
        <v>0.77641946740675161</v>
      </c>
      <c r="K3" s="152">
        <v>0.91988639056706267</v>
      </c>
      <c r="L3" s="152">
        <v>0.42302840488929488</v>
      </c>
      <c r="M3" s="152">
        <v>0.43814861431047991</v>
      </c>
      <c r="N3" s="152">
        <v>0.2</v>
      </c>
      <c r="O3" s="152">
        <v>0.83</v>
      </c>
      <c r="P3" s="152">
        <v>0.4</v>
      </c>
      <c r="Q3" s="152">
        <v>0.2</v>
      </c>
      <c r="R3" s="152">
        <v>1.0622755726537254</v>
      </c>
      <c r="S3" s="152">
        <v>1.2</v>
      </c>
      <c r="T3" s="152">
        <v>0.35</v>
      </c>
      <c r="U3" s="153">
        <v>0.34</v>
      </c>
      <c r="V3" s="153">
        <v>1.0509163655136811</v>
      </c>
      <c r="W3" s="153">
        <v>0.75312580674976648</v>
      </c>
      <c r="X3" s="153">
        <v>0.78</v>
      </c>
      <c r="Y3" s="154">
        <v>0.88854567848135912</v>
      </c>
      <c r="Z3" s="154">
        <v>0.99018892402497372</v>
      </c>
      <c r="AA3" s="153">
        <v>0.99</v>
      </c>
      <c r="AB3" s="153">
        <v>1.5</v>
      </c>
      <c r="AC3" s="155">
        <v>1.2</v>
      </c>
      <c r="AD3" s="156">
        <v>1.1000000000000001</v>
      </c>
      <c r="AE3" s="205">
        <v>0.8</v>
      </c>
      <c r="AF3" s="205">
        <v>1.4</v>
      </c>
      <c r="AG3" s="205">
        <v>1</v>
      </c>
      <c r="AH3" s="255">
        <v>1.2</v>
      </c>
      <c r="AI3" s="133">
        <v>1.4</v>
      </c>
    </row>
    <row r="4" spans="1:117" s="69" customFormat="1" ht="37.5" customHeight="1">
      <c r="A4" s="144" t="s">
        <v>215</v>
      </c>
      <c r="B4" s="70"/>
      <c r="C4" s="70"/>
      <c r="D4" s="70"/>
      <c r="E4" s="70"/>
      <c r="F4" s="70"/>
      <c r="G4" s="70"/>
      <c r="H4" s="70"/>
      <c r="I4" s="70"/>
      <c r="J4" s="70"/>
      <c r="K4" s="70"/>
      <c r="L4" s="70"/>
      <c r="M4" s="70"/>
      <c r="N4" s="143">
        <v>14.9</v>
      </c>
      <c r="O4" s="143">
        <v>15.7</v>
      </c>
      <c r="P4" s="143">
        <v>16.5</v>
      </c>
      <c r="Q4" s="143">
        <v>16.3</v>
      </c>
      <c r="R4" s="143">
        <v>16.2</v>
      </c>
      <c r="S4" s="143">
        <v>15.9</v>
      </c>
      <c r="T4" s="143">
        <v>16.3</v>
      </c>
      <c r="U4" s="143">
        <v>16.399999999999999</v>
      </c>
      <c r="V4" s="143">
        <v>16.600000000000001</v>
      </c>
      <c r="W4" s="143">
        <v>15.2</v>
      </c>
      <c r="X4" s="143">
        <v>14.9</v>
      </c>
      <c r="Y4" s="134">
        <v>13</v>
      </c>
      <c r="Z4" s="131">
        <v>13.2</v>
      </c>
      <c r="AA4" s="132">
        <v>12.9</v>
      </c>
      <c r="AB4" s="132">
        <v>13</v>
      </c>
      <c r="AC4" s="131">
        <v>13.1</v>
      </c>
      <c r="AD4" s="131">
        <v>12.6</v>
      </c>
      <c r="AE4" s="135">
        <v>10.6</v>
      </c>
      <c r="AF4" s="135">
        <v>10.5</v>
      </c>
      <c r="AG4" s="205">
        <v>10.1</v>
      </c>
      <c r="AH4" s="255">
        <v>9.4</v>
      </c>
      <c r="AI4" s="133">
        <v>8.1</v>
      </c>
    </row>
    <row r="5" spans="1:117" s="69" customFormat="1" ht="81" customHeight="1">
      <c r="A5" s="157" t="s">
        <v>102</v>
      </c>
      <c r="B5" s="158" t="s">
        <v>4</v>
      </c>
      <c r="C5" s="158" t="s">
        <v>5</v>
      </c>
      <c r="D5" s="158" t="s">
        <v>6</v>
      </c>
      <c r="E5" s="158" t="s">
        <v>7</v>
      </c>
      <c r="F5" s="158" t="s">
        <v>8</v>
      </c>
      <c r="G5" s="158" t="s">
        <v>9</v>
      </c>
      <c r="H5" s="158" t="s">
        <v>10</v>
      </c>
      <c r="I5" s="158" t="s">
        <v>11</v>
      </c>
      <c r="J5" s="158" t="s">
        <v>34</v>
      </c>
      <c r="K5" s="158" t="s">
        <v>35</v>
      </c>
      <c r="L5" s="158" t="s">
        <v>36</v>
      </c>
      <c r="M5" s="158" t="s">
        <v>37</v>
      </c>
      <c r="N5" s="158" t="s">
        <v>38</v>
      </c>
      <c r="O5" s="158" t="s">
        <v>39</v>
      </c>
      <c r="P5" s="158" t="s">
        <v>40</v>
      </c>
      <c r="Q5" s="158" t="s">
        <v>41</v>
      </c>
      <c r="R5" s="158" t="s">
        <v>42</v>
      </c>
      <c r="S5" s="158" t="s">
        <v>43</v>
      </c>
      <c r="T5" s="158" t="s">
        <v>44</v>
      </c>
      <c r="U5" s="158" t="s">
        <v>45</v>
      </c>
      <c r="V5" s="158" t="s">
        <v>46</v>
      </c>
      <c r="W5" s="158" t="s">
        <v>47</v>
      </c>
      <c r="X5" s="158" t="s">
        <v>48</v>
      </c>
      <c r="Y5" s="159" t="s">
        <v>49</v>
      </c>
      <c r="Z5" s="178" t="s">
        <v>50</v>
      </c>
      <c r="AA5" s="179" t="s">
        <v>51</v>
      </c>
      <c r="AB5" s="179" t="s">
        <v>105</v>
      </c>
      <c r="AC5" s="178" t="s">
        <v>107</v>
      </c>
      <c r="AD5" s="180" t="s">
        <v>178</v>
      </c>
      <c r="AE5" s="213" t="s">
        <v>216</v>
      </c>
      <c r="AF5" s="213" t="s">
        <v>222</v>
      </c>
      <c r="AG5" s="255" t="s">
        <v>224</v>
      </c>
      <c r="AH5" s="255" t="s">
        <v>230</v>
      </c>
      <c r="AI5" s="133" t="s">
        <v>247</v>
      </c>
    </row>
    <row r="6" spans="1:117" ht="37.5" customHeight="1">
      <c r="A6" s="71"/>
      <c r="J6" s="71"/>
      <c r="K6" s="71"/>
      <c r="L6" s="71"/>
      <c r="M6" s="71"/>
      <c r="N6" s="71"/>
      <c r="O6" s="71"/>
      <c r="P6" s="71"/>
      <c r="Q6" s="71"/>
      <c r="R6" s="71"/>
      <c r="S6" s="71"/>
      <c r="T6" s="71"/>
      <c r="U6" s="71"/>
      <c r="V6" s="170"/>
      <c r="W6" s="170"/>
      <c r="X6" s="171"/>
      <c r="Y6" s="172"/>
      <c r="Z6" s="173"/>
      <c r="AA6" s="170"/>
      <c r="AB6" s="170"/>
      <c r="AC6" s="174"/>
      <c r="AD6" s="104"/>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row>
    <row r="7" spans="1:117" ht="37.5" customHeight="1">
      <c r="V7" s="175"/>
      <c r="W7" s="175"/>
      <c r="X7" s="175"/>
      <c r="Y7" s="176"/>
      <c r="Z7" s="177"/>
      <c r="AA7" s="175"/>
      <c r="AB7" s="175"/>
      <c r="AC7" s="177"/>
    </row>
    <row r="9" spans="1:117" ht="37.5" customHeight="1">
      <c r="B9" s="72"/>
      <c r="C9" s="72"/>
      <c r="D9" s="72"/>
      <c r="E9" s="72"/>
      <c r="F9" s="72"/>
      <c r="G9" s="72"/>
      <c r="H9" s="72"/>
      <c r="I9" s="72"/>
      <c r="J9" s="72"/>
      <c r="K9" s="72"/>
      <c r="L9" s="72"/>
      <c r="M9" s="72"/>
      <c r="N9" s="73"/>
      <c r="O9" s="72"/>
      <c r="P9" s="72"/>
      <c r="Q9" s="72"/>
      <c r="R9" s="72"/>
      <c r="S9" s="72"/>
      <c r="T9" s="72"/>
      <c r="U9" s="72"/>
      <c r="V9" s="72"/>
      <c r="W9" s="72"/>
      <c r="X9" s="72"/>
      <c r="Y9" s="82"/>
      <c r="Z9" s="79"/>
      <c r="AA9" s="72"/>
      <c r="AB9" s="72"/>
      <c r="AC9" s="79"/>
      <c r="AD9" s="105"/>
      <c r="AE9" s="72"/>
    </row>
    <row r="10" spans="1:117" ht="37.5" customHeight="1">
      <c r="U10" s="74"/>
      <c r="V10" s="74"/>
      <c r="W10" s="74"/>
      <c r="X10" s="74"/>
      <c r="Y10" s="83"/>
      <c r="Z10" s="78"/>
      <c r="AA10" s="71"/>
      <c r="AB10" s="74"/>
      <c r="AC10" s="78"/>
      <c r="AD10" s="106"/>
      <c r="AE10" s="74"/>
    </row>
    <row r="11" spans="1:117" ht="37.5" customHeight="1">
      <c r="AC11" s="81"/>
      <c r="AD11" s="107"/>
      <c r="AE11" s="75"/>
    </row>
  </sheetData>
  <pageMargins left="0.70866141732283472" right="0.70866141732283472" top="0.74803149606299213" bottom="0.74803149606299213" header="0.31496062992125984" footer="0.31496062992125984"/>
  <pageSetup paperSize="9" scale="19"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6"/>
  <sheetViews>
    <sheetView view="pageBreakPreview" zoomScale="25" zoomScaleNormal="70" zoomScaleSheetLayoutView="25" workbookViewId="0">
      <pane xSplit="1" ySplit="1" topLeftCell="B2" activePane="bottomRight" state="frozen"/>
      <selection pane="topRight" activeCell="B1" sqref="B1"/>
      <selection pane="bottomLeft" activeCell="A2" sqref="A2"/>
      <selection pane="bottomRight" activeCell="U27" sqref="U27"/>
    </sheetView>
  </sheetViews>
  <sheetFormatPr defaultRowHeight="34.5"/>
  <cols>
    <col min="1" max="1" width="118.140625" style="345" customWidth="1"/>
    <col min="2" max="2" width="20.85546875" style="345" customWidth="1"/>
    <col min="3" max="3" width="20" style="345" hidden="1" customWidth="1"/>
    <col min="4" max="4" width="19.28515625" style="345" hidden="1" customWidth="1"/>
    <col min="5" max="5" width="20.85546875" style="345" hidden="1" customWidth="1"/>
    <col min="6" max="6" width="18.5703125" style="345" hidden="1" customWidth="1"/>
    <col min="7" max="7" width="17.5703125" style="345" hidden="1" customWidth="1"/>
    <col min="8" max="8" width="19" style="345" hidden="1" customWidth="1"/>
    <col min="9" max="9" width="22.5703125" style="345" hidden="1" customWidth="1"/>
    <col min="10" max="10" width="21.42578125" style="345" hidden="1" customWidth="1"/>
    <col min="11" max="12" width="19.42578125" style="345" hidden="1" customWidth="1"/>
    <col min="13" max="13" width="23.42578125" style="345" hidden="1" customWidth="1"/>
    <col min="14" max="14" width="28.5703125" style="345" hidden="1" customWidth="1"/>
    <col min="15" max="18" width="19.42578125" style="345" hidden="1" customWidth="1"/>
    <col min="19" max="25" width="19.42578125" style="345" customWidth="1"/>
    <col min="26" max="26" width="32.42578125" style="356" customWidth="1"/>
    <col min="27" max="27" width="35.42578125" style="195" customWidth="1"/>
    <col min="28" max="28" width="25" style="345" customWidth="1"/>
    <col min="29" max="29" width="25.85546875" style="345" bestFit="1" customWidth="1"/>
    <col min="30" max="30" width="25.7109375" style="345" customWidth="1"/>
    <col min="31" max="31" width="24.7109375" style="356" bestFit="1" customWidth="1"/>
    <col min="32" max="32" width="21.42578125" style="345" customWidth="1"/>
    <col min="33" max="33" width="30.85546875" style="345" customWidth="1"/>
    <col min="34" max="35" width="25.28515625" style="345" bestFit="1" customWidth="1"/>
    <col min="36" max="36" width="25.85546875" style="345" bestFit="1" customWidth="1"/>
    <col min="37" max="16384" width="9.140625" style="345"/>
  </cols>
  <sheetData>
    <row r="1" spans="1:38" s="340" customFormat="1" ht="39.75" customHeight="1">
      <c r="A1" s="337"/>
      <c r="B1" s="338" t="s">
        <v>81</v>
      </c>
      <c r="C1" s="338" t="s">
        <v>82</v>
      </c>
      <c r="D1" s="338" t="s">
        <v>83</v>
      </c>
      <c r="E1" s="338" t="s">
        <v>84</v>
      </c>
      <c r="F1" s="339" t="s">
        <v>85</v>
      </c>
      <c r="G1" s="338" t="s">
        <v>86</v>
      </c>
      <c r="H1" s="338" t="s">
        <v>87</v>
      </c>
      <c r="I1" s="338" t="s">
        <v>88</v>
      </c>
      <c r="J1" s="338" t="s">
        <v>89</v>
      </c>
      <c r="K1" s="338" t="s">
        <v>61</v>
      </c>
      <c r="L1" s="338" t="s">
        <v>62</v>
      </c>
      <c r="M1" s="338" t="s">
        <v>65</v>
      </c>
      <c r="N1" s="338">
        <v>2012</v>
      </c>
      <c r="O1" s="338" t="s">
        <v>63</v>
      </c>
      <c r="P1" s="338" t="s">
        <v>64</v>
      </c>
      <c r="Q1" s="338" t="s">
        <v>66</v>
      </c>
      <c r="R1" s="338" t="s">
        <v>67</v>
      </c>
      <c r="S1" s="338" t="s">
        <v>68</v>
      </c>
      <c r="T1" s="338" t="s">
        <v>69</v>
      </c>
      <c r="U1" s="338" t="s">
        <v>70</v>
      </c>
      <c r="V1" s="338" t="s">
        <v>71</v>
      </c>
      <c r="W1" s="338" t="s">
        <v>72</v>
      </c>
      <c r="X1" s="338" t="s">
        <v>73</v>
      </c>
      <c r="Y1" s="338" t="s">
        <v>74</v>
      </c>
      <c r="Z1" s="338" t="s">
        <v>75</v>
      </c>
      <c r="AA1" s="338" t="s">
        <v>76</v>
      </c>
      <c r="AB1" s="339" t="s">
        <v>77</v>
      </c>
      <c r="AC1" s="339" t="s">
        <v>78</v>
      </c>
      <c r="AD1" s="338" t="s">
        <v>91</v>
      </c>
      <c r="AE1" s="339" t="s">
        <v>108</v>
      </c>
      <c r="AF1" s="339" t="s">
        <v>175</v>
      </c>
      <c r="AG1" s="339" t="s">
        <v>176</v>
      </c>
      <c r="AH1" s="339" t="s">
        <v>185</v>
      </c>
      <c r="AI1" s="339" t="s">
        <v>229</v>
      </c>
      <c r="AJ1" s="339" t="s">
        <v>232</v>
      </c>
      <c r="AK1" s="339"/>
      <c r="AL1" s="339"/>
    </row>
    <row r="2" spans="1:38" ht="39.75" customHeight="1">
      <c r="A2" s="341" t="s">
        <v>12</v>
      </c>
      <c r="B2" s="342"/>
      <c r="C2" s="190"/>
      <c r="D2" s="190"/>
      <c r="E2" s="190"/>
      <c r="F2" s="342"/>
      <c r="G2" s="190"/>
      <c r="H2" s="190"/>
      <c r="I2" s="190"/>
      <c r="J2" s="342"/>
      <c r="K2" s="190"/>
      <c r="L2" s="190"/>
      <c r="M2" s="190"/>
      <c r="N2" s="190"/>
      <c r="O2" s="343"/>
      <c r="P2" s="343"/>
      <c r="Q2" s="343"/>
      <c r="R2" s="343"/>
      <c r="S2" s="343"/>
      <c r="T2" s="343"/>
      <c r="U2" s="343"/>
      <c r="V2" s="343"/>
      <c r="W2" s="343"/>
      <c r="X2" s="343"/>
      <c r="Y2" s="343"/>
      <c r="Z2" s="192"/>
      <c r="AA2" s="344"/>
      <c r="AB2" s="344"/>
      <c r="AC2" s="344"/>
      <c r="AD2" s="344"/>
      <c r="AE2" s="344"/>
      <c r="AF2" s="238"/>
    </row>
    <row r="3" spans="1:38" s="190" customFormat="1" ht="39.75" customHeight="1">
      <c r="A3" s="346" t="s">
        <v>13</v>
      </c>
      <c r="B3" s="183">
        <v>30697</v>
      </c>
      <c r="C3" s="183">
        <v>27215</v>
      </c>
      <c r="D3" s="183">
        <v>24537</v>
      </c>
      <c r="E3" s="183">
        <v>23174</v>
      </c>
      <c r="F3" s="183">
        <v>32336</v>
      </c>
      <c r="G3" s="183">
        <v>31364</v>
      </c>
      <c r="H3" s="183">
        <v>33319</v>
      </c>
      <c r="I3" s="183">
        <v>38785</v>
      </c>
      <c r="J3" s="183">
        <v>48224</v>
      </c>
      <c r="K3" s="183">
        <v>49334</v>
      </c>
      <c r="L3" s="183">
        <v>52782</v>
      </c>
      <c r="M3" s="183">
        <v>55629</v>
      </c>
      <c r="N3" s="347">
        <f>AVERAGE((J3:M3))</f>
        <v>51492.25</v>
      </c>
      <c r="O3" s="183">
        <v>69231</v>
      </c>
      <c r="P3" s="183">
        <v>66571</v>
      </c>
      <c r="Q3" s="183">
        <v>70494</v>
      </c>
      <c r="R3" s="183">
        <v>69186</v>
      </c>
      <c r="S3" s="183">
        <v>72651</v>
      </c>
      <c r="T3" s="183">
        <v>66386</v>
      </c>
      <c r="U3" s="183">
        <v>69011</v>
      </c>
      <c r="V3" s="183">
        <v>69687</v>
      </c>
      <c r="W3" s="183">
        <v>75568</v>
      </c>
      <c r="X3" s="183">
        <v>61537</v>
      </c>
      <c r="Y3" s="183">
        <v>61387</v>
      </c>
      <c r="Z3" s="184">
        <v>52542</v>
      </c>
      <c r="AA3" s="184">
        <v>57582</v>
      </c>
      <c r="AB3" s="185">
        <v>51.07</v>
      </c>
      <c r="AC3" s="185">
        <v>55.573</v>
      </c>
      <c r="AD3" s="185">
        <v>55.515999999999998</v>
      </c>
      <c r="AE3" s="186">
        <v>54.665999999999997</v>
      </c>
      <c r="AF3" s="190">
        <v>44965</v>
      </c>
      <c r="AG3" s="190">
        <v>42526</v>
      </c>
      <c r="AH3" s="190">
        <v>43113</v>
      </c>
      <c r="AI3" s="190">
        <v>44468</v>
      </c>
      <c r="AJ3" s="190">
        <v>31888</v>
      </c>
    </row>
    <row r="4" spans="1:38" s="238" customFormat="1" ht="39.75" customHeight="1">
      <c r="A4" s="348" t="s">
        <v>212</v>
      </c>
      <c r="B4" s="349">
        <v>7.4</v>
      </c>
      <c r="C4" s="350">
        <v>6.5</v>
      </c>
      <c r="D4" s="187">
        <v>5.9</v>
      </c>
      <c r="E4" s="350">
        <v>5.5</v>
      </c>
      <c r="F4" s="350">
        <v>7.5</v>
      </c>
      <c r="G4" s="350">
        <v>7.3</v>
      </c>
      <c r="H4" s="187">
        <v>7.8</v>
      </c>
      <c r="I4" s="188">
        <v>9</v>
      </c>
      <c r="J4" s="187">
        <v>11.1</v>
      </c>
      <c r="K4" s="187">
        <v>11.3</v>
      </c>
      <c r="L4" s="187">
        <v>11.9</v>
      </c>
      <c r="M4" s="187">
        <v>12.8</v>
      </c>
      <c r="N4" s="351">
        <f t="shared" ref="N4:N10" si="0">AVERAGE((J4:M4))</f>
        <v>11.774999999999999</v>
      </c>
      <c r="O4" s="187">
        <v>15.9</v>
      </c>
      <c r="P4" s="187">
        <v>15.5</v>
      </c>
      <c r="Q4" s="187">
        <v>16.3</v>
      </c>
      <c r="R4" s="188">
        <v>16</v>
      </c>
      <c r="S4" s="187">
        <v>16.899999999999999</v>
      </c>
      <c r="T4" s="187">
        <v>15.5</v>
      </c>
      <c r="U4" s="187">
        <v>16.100000000000001</v>
      </c>
      <c r="V4" s="188">
        <v>16</v>
      </c>
      <c r="W4" s="187">
        <v>17.7</v>
      </c>
      <c r="X4" s="187">
        <v>14.6</v>
      </c>
      <c r="Y4" s="187">
        <v>14.7</v>
      </c>
      <c r="Z4" s="189">
        <v>12.7</v>
      </c>
      <c r="AA4" s="189">
        <v>14.1</v>
      </c>
      <c r="AB4" s="187">
        <v>12.1</v>
      </c>
      <c r="AC4" s="188">
        <v>13.5</v>
      </c>
      <c r="AD4" s="190">
        <v>12.9</v>
      </c>
      <c r="AE4" s="190">
        <v>12.6</v>
      </c>
      <c r="AF4" s="190">
        <v>11</v>
      </c>
      <c r="AG4" s="190">
        <v>10.5</v>
      </c>
      <c r="AH4" s="238">
        <v>10.1</v>
      </c>
      <c r="AI4" s="238">
        <v>9.5</v>
      </c>
      <c r="AJ4" s="238">
        <v>8.1</v>
      </c>
    </row>
    <row r="5" spans="1:38" s="239" customFormat="1" ht="39.75" customHeight="1">
      <c r="A5" s="348" t="s">
        <v>28</v>
      </c>
      <c r="B5" s="191">
        <v>18.8</v>
      </c>
      <c r="C5" s="191">
        <v>18.2</v>
      </c>
      <c r="D5" s="191">
        <v>14</v>
      </c>
      <c r="E5" s="191">
        <v>14.9</v>
      </c>
      <c r="F5" s="191">
        <v>19.3</v>
      </c>
      <c r="G5" s="191">
        <v>20.8</v>
      </c>
      <c r="H5" s="191">
        <v>23.5</v>
      </c>
      <c r="I5" s="191">
        <v>26</v>
      </c>
      <c r="J5" s="204">
        <v>25.3</v>
      </c>
      <c r="K5" s="191">
        <v>26.6</v>
      </c>
      <c r="L5" s="191">
        <v>27.6</v>
      </c>
      <c r="M5" s="191">
        <v>32.1</v>
      </c>
      <c r="N5" s="351">
        <f t="shared" si="0"/>
        <v>27.9</v>
      </c>
      <c r="O5" s="191">
        <v>36</v>
      </c>
      <c r="P5" s="191">
        <v>40.200000000000003</v>
      </c>
      <c r="Q5" s="191">
        <v>39.799999999999997</v>
      </c>
      <c r="R5" s="191">
        <v>39.799999999999997</v>
      </c>
      <c r="S5" s="191">
        <v>37.799999999999997</v>
      </c>
      <c r="T5" s="191">
        <v>37.5</v>
      </c>
      <c r="U5" s="191">
        <v>34.799999999999997</v>
      </c>
      <c r="V5" s="191">
        <v>34</v>
      </c>
      <c r="W5" s="191">
        <v>35.299999999999997</v>
      </c>
      <c r="X5" s="191">
        <v>32.5</v>
      </c>
      <c r="Y5" s="191">
        <v>31.9</v>
      </c>
      <c r="Z5" s="204">
        <v>30.3</v>
      </c>
      <c r="AA5" s="192">
        <v>28.7</v>
      </c>
      <c r="AB5" s="193">
        <v>29.2</v>
      </c>
      <c r="AC5" s="192">
        <v>29.9</v>
      </c>
      <c r="AD5" s="192">
        <v>29.8</v>
      </c>
      <c r="AE5" s="238">
        <f>[1]Α1!D126</f>
        <v>26.7</v>
      </c>
      <c r="AF5" s="203">
        <v>25.3</v>
      </c>
      <c r="AG5" s="238">
        <f>[1]Α1!F126</f>
        <v>23.9</v>
      </c>
      <c r="AH5" s="198">
        <v>22.9</v>
      </c>
      <c r="AI5" s="198">
        <v>25.3</v>
      </c>
      <c r="AJ5" s="352">
        <v>17.899999999999999</v>
      </c>
    </row>
    <row r="6" spans="1:38" s="239" customFormat="1" ht="39.75" customHeight="1">
      <c r="A6" s="348"/>
      <c r="B6" s="191"/>
      <c r="C6" s="191"/>
      <c r="D6" s="191"/>
      <c r="E6" s="191"/>
      <c r="F6" s="191"/>
      <c r="G6" s="191"/>
      <c r="H6" s="191"/>
      <c r="I6" s="191"/>
      <c r="J6" s="204"/>
      <c r="K6" s="191"/>
      <c r="L6" s="191"/>
      <c r="M6" s="191"/>
      <c r="N6" s="351"/>
      <c r="O6" s="191"/>
      <c r="P6" s="191"/>
      <c r="Q6" s="191"/>
      <c r="R6" s="191"/>
      <c r="S6" s="191"/>
      <c r="T6" s="191"/>
      <c r="U6" s="191"/>
      <c r="V6" s="191"/>
      <c r="W6" s="191"/>
      <c r="X6" s="191"/>
      <c r="Y6" s="191"/>
      <c r="Z6" s="191"/>
      <c r="AA6" s="192"/>
      <c r="AB6" s="193"/>
      <c r="AC6" s="192"/>
      <c r="AD6" s="192"/>
      <c r="AF6" s="238"/>
    </row>
    <row r="7" spans="1:38" s="195" customFormat="1" ht="39.75" customHeight="1">
      <c r="A7" s="353" t="s">
        <v>14</v>
      </c>
      <c r="B7" s="354"/>
      <c r="C7" s="354"/>
      <c r="D7" s="354"/>
      <c r="E7" s="354"/>
      <c r="F7" s="194"/>
      <c r="G7" s="194"/>
      <c r="H7" s="194"/>
      <c r="I7" s="194"/>
      <c r="J7" s="194"/>
      <c r="K7" s="194"/>
      <c r="L7" s="194"/>
      <c r="M7" s="194"/>
      <c r="N7" s="347"/>
      <c r="O7" s="194"/>
      <c r="P7" s="194"/>
      <c r="Q7" s="194"/>
      <c r="R7" s="194"/>
      <c r="S7" s="194"/>
      <c r="T7" s="194"/>
      <c r="U7" s="194"/>
      <c r="V7" s="194"/>
      <c r="W7" s="194"/>
      <c r="X7" s="194"/>
      <c r="Y7" s="194"/>
      <c r="Z7" s="194"/>
      <c r="AA7" s="194"/>
      <c r="AB7" s="194"/>
      <c r="AC7" s="194"/>
      <c r="AD7" s="194"/>
      <c r="AF7" s="198"/>
      <c r="AG7" s="198"/>
      <c r="AI7" s="352"/>
    </row>
    <row r="8" spans="1:38" s="195" customFormat="1" ht="39.75" customHeight="1">
      <c r="A8" s="355" t="s">
        <v>1</v>
      </c>
      <c r="B8" s="192">
        <v>22459</v>
      </c>
      <c r="C8" s="192">
        <v>18989</v>
      </c>
      <c r="D8" s="192">
        <v>17396</v>
      </c>
      <c r="E8" s="192">
        <v>15738</v>
      </c>
      <c r="F8" s="192">
        <v>23585</v>
      </c>
      <c r="G8" s="192">
        <v>22338</v>
      </c>
      <c r="H8" s="192">
        <v>23900</v>
      </c>
      <c r="I8" s="192">
        <v>27861</v>
      </c>
      <c r="J8" s="192">
        <v>35756</v>
      </c>
      <c r="K8" s="192">
        <v>35782</v>
      </c>
      <c r="L8" s="192">
        <v>39679</v>
      </c>
      <c r="M8" s="192">
        <v>41429</v>
      </c>
      <c r="N8" s="347">
        <f t="shared" si="0"/>
        <v>38161.5</v>
      </c>
      <c r="O8" s="192">
        <v>52206</v>
      </c>
      <c r="P8" s="192">
        <v>52852</v>
      </c>
      <c r="Q8" s="192">
        <v>56529</v>
      </c>
      <c r="R8" s="192">
        <v>55254</v>
      </c>
      <c r="S8" s="192">
        <v>58732</v>
      </c>
      <c r="T8" s="192">
        <v>56336</v>
      </c>
      <c r="U8" s="192">
        <v>59154</v>
      </c>
      <c r="V8" s="192">
        <v>58467</v>
      </c>
      <c r="W8" s="192">
        <v>61291</v>
      </c>
      <c r="X8" s="192">
        <v>50531</v>
      </c>
      <c r="Y8" s="192">
        <v>51017</v>
      </c>
      <c r="Z8" s="192">
        <v>43875</v>
      </c>
      <c r="AA8" s="196">
        <v>45013</v>
      </c>
      <c r="AB8" s="197">
        <v>41947</v>
      </c>
      <c r="AC8" s="192">
        <v>46506</v>
      </c>
      <c r="AD8" s="192">
        <v>44793</v>
      </c>
      <c r="AE8" s="198">
        <v>45288</v>
      </c>
      <c r="AF8" s="198">
        <v>37555</v>
      </c>
      <c r="AG8" s="198">
        <v>35071</v>
      </c>
      <c r="AH8" s="240">
        <f>[1]Γ4!$M$30</f>
        <v>34952</v>
      </c>
      <c r="AI8" s="198">
        <v>36508</v>
      </c>
      <c r="AJ8" s="198">
        <v>26093</v>
      </c>
    </row>
    <row r="9" spans="1:38" s="195" customFormat="1" ht="39.75" customHeight="1">
      <c r="A9" s="355" t="s">
        <v>2</v>
      </c>
      <c r="B9" s="192">
        <v>5668</v>
      </c>
      <c r="C9" s="192">
        <v>5932</v>
      </c>
      <c r="D9" s="192">
        <v>4602</v>
      </c>
      <c r="E9" s="192">
        <v>5103</v>
      </c>
      <c r="F9" s="192">
        <v>7297</v>
      </c>
      <c r="G9" s="192">
        <v>7101</v>
      </c>
      <c r="H9" s="192">
        <v>7627</v>
      </c>
      <c r="I9" s="192">
        <v>8761</v>
      </c>
      <c r="J9" s="192">
        <v>9617</v>
      </c>
      <c r="K9" s="192">
        <v>11010</v>
      </c>
      <c r="L9" s="192">
        <v>9787</v>
      </c>
      <c r="M9" s="192">
        <v>11008</v>
      </c>
      <c r="N9" s="347">
        <f t="shared" si="0"/>
        <v>10355.5</v>
      </c>
      <c r="O9" s="192">
        <v>12906</v>
      </c>
      <c r="P9" s="192">
        <v>10374</v>
      </c>
      <c r="Q9" s="192">
        <v>10601</v>
      </c>
      <c r="R9" s="192">
        <v>10372</v>
      </c>
      <c r="S9" s="192">
        <v>10489</v>
      </c>
      <c r="T9" s="192">
        <v>7226</v>
      </c>
      <c r="U9" s="192">
        <v>7372</v>
      </c>
      <c r="V9" s="192">
        <v>8563</v>
      </c>
      <c r="W9" s="192">
        <v>10825</v>
      </c>
      <c r="X9" s="192">
        <v>8397</v>
      </c>
      <c r="Y9" s="192">
        <v>8111</v>
      </c>
      <c r="Z9" s="192">
        <v>6745</v>
      </c>
      <c r="AA9" s="192">
        <v>8822</v>
      </c>
      <c r="AB9" s="192">
        <v>6181</v>
      </c>
      <c r="AC9" s="192">
        <v>6213</v>
      </c>
      <c r="AD9" s="192">
        <v>7883</v>
      </c>
      <c r="AE9" s="198">
        <v>8447</v>
      </c>
      <c r="AF9" s="198">
        <v>4934</v>
      </c>
      <c r="AG9" s="198">
        <v>4274</v>
      </c>
      <c r="AH9" s="240">
        <f>[1]Γ4!$M$54</f>
        <v>4834</v>
      </c>
      <c r="AI9" s="198">
        <v>5714</v>
      </c>
      <c r="AJ9" s="198">
        <v>4186</v>
      </c>
    </row>
    <row r="10" spans="1:38" s="195" customFormat="1" ht="39.75" customHeight="1">
      <c r="A10" s="355" t="s">
        <v>53</v>
      </c>
      <c r="B10" s="192">
        <v>2570</v>
      </c>
      <c r="C10" s="192">
        <v>2294</v>
      </c>
      <c r="D10" s="192">
        <v>2539</v>
      </c>
      <c r="E10" s="192">
        <v>2333</v>
      </c>
      <c r="F10" s="192">
        <v>1454</v>
      </c>
      <c r="G10" s="192">
        <v>1926</v>
      </c>
      <c r="H10" s="192">
        <v>1793</v>
      </c>
      <c r="I10" s="192">
        <v>2164</v>
      </c>
      <c r="J10" s="192">
        <v>2850</v>
      </c>
      <c r="K10" s="192">
        <v>2543</v>
      </c>
      <c r="L10" s="192">
        <v>3316</v>
      </c>
      <c r="M10" s="192">
        <v>3281</v>
      </c>
      <c r="N10" s="347">
        <f t="shared" si="0"/>
        <v>2997.5</v>
      </c>
      <c r="O10" s="192">
        <v>4120</v>
      </c>
      <c r="P10" s="192">
        <v>3347</v>
      </c>
      <c r="Q10" s="192">
        <v>3364</v>
      </c>
      <c r="R10" s="192">
        <v>3560</v>
      </c>
      <c r="S10" s="192">
        <v>3431</v>
      </c>
      <c r="T10" s="192">
        <v>2824</v>
      </c>
      <c r="U10" s="192">
        <v>2936</v>
      </c>
      <c r="V10" s="192">
        <v>2656</v>
      </c>
      <c r="W10" s="192">
        <v>3452</v>
      </c>
      <c r="X10" s="192">
        <v>2609</v>
      </c>
      <c r="Y10" s="192">
        <v>2259</v>
      </c>
      <c r="Z10" s="192">
        <v>1922</v>
      </c>
      <c r="AA10" s="192">
        <v>3748</v>
      </c>
      <c r="AB10" s="192">
        <v>2942</v>
      </c>
      <c r="AC10" s="192">
        <v>2854</v>
      </c>
      <c r="AD10" s="192">
        <v>2841</v>
      </c>
      <c r="AE10" s="198">
        <v>3685</v>
      </c>
      <c r="AF10" s="198">
        <v>3016</v>
      </c>
      <c r="AG10" s="198">
        <v>3180</v>
      </c>
      <c r="AH10" s="240">
        <f>[1]Γ4!$M$78</f>
        <v>3327</v>
      </c>
      <c r="AI10" s="198">
        <v>2246</v>
      </c>
      <c r="AJ10" s="198">
        <v>1609</v>
      </c>
    </row>
    <row r="11" spans="1:38" s="195" customFormat="1" ht="39.75" customHeight="1">
      <c r="B11" s="192"/>
      <c r="C11" s="192"/>
      <c r="D11" s="192"/>
      <c r="E11" s="192"/>
      <c r="F11" s="192"/>
      <c r="G11" s="192"/>
      <c r="H11" s="192"/>
      <c r="I11" s="192"/>
      <c r="J11" s="192"/>
      <c r="K11" s="192"/>
      <c r="L11" s="192"/>
      <c r="M11" s="192"/>
      <c r="N11" s="347"/>
      <c r="O11" s="192"/>
      <c r="P11" s="192"/>
      <c r="Q11" s="192"/>
      <c r="R11" s="192"/>
      <c r="S11" s="192"/>
      <c r="T11" s="192"/>
      <c r="U11" s="192"/>
      <c r="V11" s="192"/>
      <c r="W11" s="192"/>
      <c r="X11" s="192"/>
      <c r="Y11" s="192"/>
      <c r="Z11" s="192"/>
      <c r="AA11" s="192"/>
      <c r="AB11" s="192"/>
      <c r="AC11" s="192"/>
      <c r="AD11" s="192"/>
      <c r="AE11" s="198"/>
      <c r="AF11" s="198"/>
    </row>
    <row r="12" spans="1:38" s="195" customFormat="1" ht="39.75" customHeight="1">
      <c r="B12" s="192"/>
      <c r="C12" s="192"/>
      <c r="D12" s="192"/>
      <c r="E12" s="192"/>
      <c r="F12" s="192"/>
      <c r="G12" s="192"/>
      <c r="H12" s="192"/>
      <c r="I12" s="192"/>
      <c r="J12" s="192"/>
      <c r="K12" s="192"/>
      <c r="L12" s="192"/>
      <c r="M12" s="192"/>
      <c r="N12" s="347"/>
      <c r="O12" s="192"/>
      <c r="P12" s="192"/>
      <c r="Q12" s="192"/>
      <c r="R12" s="192"/>
      <c r="S12" s="192"/>
      <c r="T12" s="192"/>
      <c r="U12" s="192"/>
      <c r="V12" s="192"/>
      <c r="W12" s="192"/>
      <c r="X12" s="192"/>
      <c r="Y12" s="192"/>
      <c r="Z12" s="192"/>
      <c r="AA12" s="192"/>
      <c r="AB12" s="192"/>
      <c r="AC12" s="192"/>
      <c r="AD12" s="192"/>
      <c r="AE12" s="198"/>
      <c r="AF12" s="198"/>
    </row>
    <row r="13" spans="1:38" s="195" customFormat="1" ht="39.75" customHeight="1">
      <c r="A13" s="353" t="s">
        <v>214</v>
      </c>
      <c r="B13" s="192"/>
      <c r="C13" s="192"/>
      <c r="D13" s="192"/>
      <c r="E13" s="192"/>
      <c r="F13" s="192"/>
      <c r="G13" s="192"/>
      <c r="H13" s="192"/>
      <c r="I13" s="192"/>
      <c r="J13" s="192"/>
      <c r="K13" s="192"/>
      <c r="L13" s="192"/>
      <c r="M13" s="192"/>
      <c r="N13" s="347"/>
      <c r="O13" s="192"/>
      <c r="P13" s="192"/>
      <c r="Q13" s="192"/>
      <c r="R13" s="192"/>
      <c r="S13" s="192"/>
      <c r="T13" s="192"/>
      <c r="U13" s="192"/>
      <c r="V13" s="192"/>
      <c r="W13" s="192"/>
      <c r="X13" s="192"/>
      <c r="Y13" s="192"/>
      <c r="Z13" s="192"/>
      <c r="AA13" s="192"/>
      <c r="AB13" s="192"/>
      <c r="AC13" s="192"/>
      <c r="AD13" s="192"/>
      <c r="AF13" s="198"/>
    </row>
    <row r="14" spans="1:38">
      <c r="A14" s="355" t="s">
        <v>1</v>
      </c>
      <c r="O14" s="203">
        <f>((O8/M8)*100-100)</f>
        <v>26.013179174008542</v>
      </c>
      <c r="P14" s="203">
        <f t="shared" ref="P14:R16" si="1">((P8/O8)*100-100)</f>
        <v>1.2374056621844147</v>
      </c>
      <c r="Q14" s="203">
        <f t="shared" si="1"/>
        <v>6.9571633996821305</v>
      </c>
      <c r="R14" s="203">
        <f t="shared" si="1"/>
        <v>-2.2554794884041769</v>
      </c>
      <c r="S14" s="203">
        <f t="shared" ref="S14:X14" si="2">((S8/R8)*100-100)</f>
        <v>6.2945669091830467</v>
      </c>
      <c r="T14" s="203">
        <f t="shared" si="2"/>
        <v>-4.079547776339993</v>
      </c>
      <c r="U14" s="203">
        <f t="shared" si="2"/>
        <v>5.0021300766827608</v>
      </c>
      <c r="V14" s="203">
        <f t="shared" si="2"/>
        <v>-1.1613753930418795</v>
      </c>
      <c r="W14" s="203">
        <f t="shared" si="2"/>
        <v>4.8300750850907406</v>
      </c>
      <c r="X14" s="203">
        <f t="shared" si="2"/>
        <v>-17.555595438155677</v>
      </c>
      <c r="Y14" s="203">
        <f t="shared" ref="Y14" si="3">((Y8/W8)*100-100)</f>
        <v>-16.762656833792889</v>
      </c>
      <c r="Z14" s="203">
        <f t="shared" ref="Z14:AH14" si="4">((Z8/Y8)*100-100)</f>
        <v>-13.999255150244039</v>
      </c>
      <c r="AA14" s="203">
        <f t="shared" si="4"/>
        <v>2.593732193732194</v>
      </c>
      <c r="AB14" s="203">
        <f t="shared" si="4"/>
        <v>-6.8113656054917442</v>
      </c>
      <c r="AC14" s="203">
        <f t="shared" si="4"/>
        <v>10.868476887500904</v>
      </c>
      <c r="AD14" s="203">
        <f t="shared" si="4"/>
        <v>-3.6833956908785979</v>
      </c>
      <c r="AE14" s="203">
        <f t="shared" si="4"/>
        <v>1.1050833835643914</v>
      </c>
      <c r="AF14" s="203">
        <f t="shared" si="4"/>
        <v>-17.075163398692808</v>
      </c>
      <c r="AG14" s="203">
        <f t="shared" si="4"/>
        <v>-6.6142990280921339</v>
      </c>
      <c r="AH14" s="203">
        <f t="shared" si="4"/>
        <v>-0.33931168201648632</v>
      </c>
      <c r="AI14" s="198">
        <v>1.4</v>
      </c>
      <c r="AJ14" s="198">
        <v>-28.5</v>
      </c>
    </row>
    <row r="15" spans="1:38">
      <c r="A15" s="355" t="s">
        <v>2</v>
      </c>
      <c r="O15" s="203">
        <f>((O9/M9)*100-100)</f>
        <v>17.242005813953497</v>
      </c>
      <c r="P15" s="203">
        <f t="shared" si="1"/>
        <v>-19.618781961878199</v>
      </c>
      <c r="Q15" s="203">
        <f t="shared" si="1"/>
        <v>2.1881627144785085</v>
      </c>
      <c r="R15" s="203">
        <f t="shared" si="1"/>
        <v>-2.1601735685312775</v>
      </c>
      <c r="S15" s="203">
        <f>((S9/R9)*100-100)</f>
        <v>1.1280370227535741</v>
      </c>
      <c r="T15" s="203">
        <f t="shared" ref="T15:AG15" si="5">((T9/S9)*100-100)</f>
        <v>-31.108780627323867</v>
      </c>
      <c r="U15" s="203">
        <f>((U9/T9)*100-100)</f>
        <v>2.020481594243023</v>
      </c>
      <c r="V15" s="203">
        <f t="shared" si="5"/>
        <v>16.155724362452517</v>
      </c>
      <c r="W15" s="203">
        <f>((W9/V9)*100-100)</f>
        <v>26.415975709447622</v>
      </c>
      <c r="X15" s="203">
        <f t="shared" si="5"/>
        <v>-22.429561200923786</v>
      </c>
      <c r="Y15" s="203">
        <f t="shared" si="5"/>
        <v>-3.4059783255924714</v>
      </c>
      <c r="Z15" s="203">
        <f t="shared" si="5"/>
        <v>-16.841326593514978</v>
      </c>
      <c r="AA15" s="203">
        <f>((AA9/Z9)*100-100)</f>
        <v>30.793180133432173</v>
      </c>
      <c r="AB15" s="203">
        <f t="shared" si="5"/>
        <v>-29.936522330537301</v>
      </c>
      <c r="AC15" s="203">
        <f t="shared" si="5"/>
        <v>0.51771558000324092</v>
      </c>
      <c r="AD15" s="203">
        <f t="shared" si="5"/>
        <v>26.879124416545963</v>
      </c>
      <c r="AE15" s="203">
        <f>((AE9/AD9)*100-100)</f>
        <v>7.1546365596854002</v>
      </c>
      <c r="AF15" s="203">
        <f t="shared" si="5"/>
        <v>-41.588729726530126</v>
      </c>
      <c r="AG15" s="203">
        <f t="shared" si="5"/>
        <v>-13.37657073368463</v>
      </c>
      <c r="AH15" s="203">
        <f>((AH9/AG9)*100-100)</f>
        <v>13.102480112306964</v>
      </c>
      <c r="AI15" s="198">
        <v>18.2</v>
      </c>
      <c r="AJ15" s="238">
        <v>-26.7</v>
      </c>
    </row>
    <row r="16" spans="1:38">
      <c r="A16" s="355" t="s">
        <v>53</v>
      </c>
      <c r="O16" s="203">
        <f>((O10/M10)*100-100)</f>
        <v>25.571472112160933</v>
      </c>
      <c r="P16" s="203">
        <f t="shared" si="1"/>
        <v>-18.762135922330089</v>
      </c>
      <c r="Q16" s="203">
        <f t="shared" si="1"/>
        <v>0.5079175380938068</v>
      </c>
      <c r="R16" s="203">
        <f t="shared" si="1"/>
        <v>5.8263971462544646</v>
      </c>
      <c r="S16" s="203">
        <f>((S10/R10)*100-100)</f>
        <v>-3.6235955056179847</v>
      </c>
      <c r="T16" s="203">
        <f>((T10/S10)*100-100)</f>
        <v>-17.691635091809971</v>
      </c>
      <c r="U16" s="203">
        <f>((U10/T10)*100-100)</f>
        <v>3.9660056657223777</v>
      </c>
      <c r="V16" s="203">
        <f>((V10/U10)*100-100)</f>
        <v>-9.536784741144416</v>
      </c>
      <c r="W16" s="203">
        <f>((W10/V10)*100-100)</f>
        <v>29.969879518072275</v>
      </c>
      <c r="X16" s="203">
        <f>((X10/W10)*100-100)</f>
        <v>-24.420625724217842</v>
      </c>
      <c r="Y16" s="203">
        <f>((Y10/X10)*100-100)</f>
        <v>-13.415101571483319</v>
      </c>
      <c r="Z16" s="203">
        <f>((Z10/Y10)*100-100)</f>
        <v>-14.91810535635237</v>
      </c>
      <c r="AA16" s="203">
        <f>((AA10/Z10)*100-100)</f>
        <v>95.005202913631649</v>
      </c>
      <c r="AB16" s="203">
        <f>((AB10/AA10)*100-100)</f>
        <v>-21.504802561366063</v>
      </c>
      <c r="AC16" s="203">
        <f>((AC10/AB10)*100-100)</f>
        <v>-2.991162474507135</v>
      </c>
      <c r="AD16" s="203">
        <f>((AD10/AC10)*100-100)</f>
        <v>-0.45550105115627559</v>
      </c>
      <c r="AE16" s="203">
        <f>((AE10/AD10)*100-100)</f>
        <v>29.707849348820844</v>
      </c>
      <c r="AF16" s="203">
        <f>((AF10/AE10)*100-100)</f>
        <v>-18.154681139755766</v>
      </c>
      <c r="AG16" s="203">
        <f>((AG10/AF10)*100-100)</f>
        <v>5.4376657824933545</v>
      </c>
      <c r="AH16" s="203">
        <f>((AH10/AG10)*100-100)</f>
        <v>4.6226415094339615</v>
      </c>
      <c r="AI16" s="238">
        <v>-32.4</v>
      </c>
      <c r="AJ16" s="238">
        <v>-28.3</v>
      </c>
    </row>
    <row r="17" spans="1:37">
      <c r="AF17" s="238"/>
      <c r="AI17" s="238"/>
    </row>
    <row r="18" spans="1:37" s="195" customFormat="1" ht="39.75" customHeight="1">
      <c r="A18" s="353" t="s">
        <v>15</v>
      </c>
      <c r="B18" s="194"/>
      <c r="C18" s="194"/>
      <c r="D18" s="194"/>
      <c r="E18" s="194"/>
      <c r="F18" s="194"/>
      <c r="G18" s="194"/>
      <c r="H18" s="194"/>
      <c r="I18" s="194"/>
      <c r="J18" s="194"/>
      <c r="K18" s="194"/>
      <c r="L18" s="194"/>
      <c r="M18" s="194"/>
      <c r="N18" s="347"/>
      <c r="O18" s="194"/>
      <c r="P18" s="194"/>
      <c r="Q18" s="194"/>
      <c r="R18" s="194"/>
      <c r="S18" s="194"/>
      <c r="T18" s="194"/>
      <c r="U18" s="194"/>
      <c r="V18" s="194"/>
      <c r="W18" s="194"/>
      <c r="X18" s="194"/>
      <c r="Y18" s="194"/>
      <c r="Z18" s="194"/>
      <c r="AA18" s="194"/>
      <c r="AB18" s="194"/>
      <c r="AC18" s="194"/>
      <c r="AD18" s="194"/>
      <c r="AF18" s="198"/>
      <c r="AJ18" s="198"/>
      <c r="AK18" s="198"/>
    </row>
    <row r="19" spans="1:37" s="195" customFormat="1" ht="39.75" customHeight="1">
      <c r="A19" s="355" t="s">
        <v>54</v>
      </c>
      <c r="B19" s="192">
        <v>18928</v>
      </c>
      <c r="C19" s="192">
        <v>15320</v>
      </c>
      <c r="D19" s="192">
        <v>13355</v>
      </c>
      <c r="E19" s="192">
        <v>13068</v>
      </c>
      <c r="F19" s="192">
        <v>22713</v>
      </c>
      <c r="G19" s="192">
        <v>17685</v>
      </c>
      <c r="H19" s="192">
        <v>16372</v>
      </c>
      <c r="I19" s="192">
        <v>20843</v>
      </c>
      <c r="J19" s="192">
        <v>25633</v>
      </c>
      <c r="K19" s="192">
        <v>22312</v>
      </c>
      <c r="L19" s="192">
        <v>23595</v>
      </c>
      <c r="M19" s="192">
        <v>25448</v>
      </c>
      <c r="N19" s="347">
        <f>AVERAGE((J19:M19))</f>
        <v>24247</v>
      </c>
      <c r="O19" s="192">
        <v>30704</v>
      </c>
      <c r="P19" s="192">
        <v>26390</v>
      </c>
      <c r="Q19" s="192">
        <v>27986</v>
      </c>
      <c r="R19" s="192">
        <v>25147</v>
      </c>
      <c r="S19" s="192">
        <v>25104</v>
      </c>
      <c r="T19" s="192">
        <v>19478</v>
      </c>
      <c r="U19" s="192">
        <v>24801</v>
      </c>
      <c r="V19" s="192">
        <v>25641</v>
      </c>
      <c r="W19" s="192">
        <v>30604</v>
      </c>
      <c r="X19" s="192">
        <v>20778</v>
      </c>
      <c r="Y19" s="192">
        <v>22832</v>
      </c>
      <c r="Z19" s="192">
        <v>17144</v>
      </c>
      <c r="AA19" s="192">
        <v>23609</v>
      </c>
      <c r="AB19" s="199">
        <v>17780</v>
      </c>
      <c r="AC19" s="192">
        <v>22728</v>
      </c>
      <c r="AD19" s="192">
        <v>22001</v>
      </c>
      <c r="AE19" s="198">
        <v>27988</v>
      </c>
      <c r="AF19" s="198">
        <v>16071</v>
      </c>
      <c r="AG19" s="198">
        <v>17501</v>
      </c>
      <c r="AH19" s="237">
        <f>[1]Α1!G142</f>
        <v>23039</v>
      </c>
      <c r="AI19" s="238">
        <v>26288</v>
      </c>
      <c r="AJ19" s="198">
        <v>14273</v>
      </c>
      <c r="AK19" s="198"/>
    </row>
    <row r="20" spans="1:37" s="195" customFormat="1" ht="39.75" customHeight="1">
      <c r="A20" s="355" t="s">
        <v>52</v>
      </c>
      <c r="B20" s="192">
        <v>6587</v>
      </c>
      <c r="C20" s="192">
        <v>6924</v>
      </c>
      <c r="D20" s="192">
        <v>5782</v>
      </c>
      <c r="E20" s="194"/>
      <c r="F20" s="192">
        <v>4062</v>
      </c>
      <c r="G20" s="192">
        <v>8388</v>
      </c>
      <c r="H20" s="192">
        <v>9090</v>
      </c>
      <c r="I20" s="192">
        <v>8411</v>
      </c>
      <c r="J20" s="192">
        <v>10773</v>
      </c>
      <c r="K20" s="192">
        <v>12989</v>
      </c>
      <c r="L20" s="192">
        <v>12216</v>
      </c>
      <c r="M20" s="192">
        <v>11122</v>
      </c>
      <c r="N20" s="347">
        <f>AVERAGE((J20:M20))</f>
        <v>11775</v>
      </c>
      <c r="O20" s="192">
        <v>14497</v>
      </c>
      <c r="P20" s="192">
        <v>15867</v>
      </c>
      <c r="Q20" s="192">
        <v>14782</v>
      </c>
      <c r="R20" s="192">
        <v>14734</v>
      </c>
      <c r="S20" s="192">
        <v>15387</v>
      </c>
      <c r="T20" s="192">
        <v>13641</v>
      </c>
      <c r="U20" s="192">
        <v>10966</v>
      </c>
      <c r="V20" s="192">
        <v>10489</v>
      </c>
      <c r="W20" s="192">
        <v>12224</v>
      </c>
      <c r="X20" s="192">
        <v>11936</v>
      </c>
      <c r="Y20" s="192">
        <v>10948</v>
      </c>
      <c r="Z20" s="192">
        <v>10026</v>
      </c>
      <c r="AA20" s="192">
        <v>10263</v>
      </c>
      <c r="AB20" s="200">
        <v>9528</v>
      </c>
      <c r="AC20" s="192">
        <v>8022</v>
      </c>
      <c r="AD20" s="192">
        <v>8864</v>
      </c>
      <c r="AE20" s="198">
        <v>7020</v>
      </c>
      <c r="AF20" s="198">
        <v>8105</v>
      </c>
      <c r="AG20" s="198">
        <v>6599</v>
      </c>
      <c r="AH20" s="237">
        <f>[1]Α1!G143</f>
        <v>5544</v>
      </c>
      <c r="AI20" s="238">
        <v>6327</v>
      </c>
      <c r="AJ20" s="198">
        <v>6860</v>
      </c>
      <c r="AK20" s="198"/>
    </row>
    <row r="21" spans="1:37" s="195" customFormat="1" ht="39.75" customHeight="1">
      <c r="A21" s="355" t="s">
        <v>55</v>
      </c>
      <c r="B21" s="357">
        <v>5183</v>
      </c>
      <c r="C21" s="357">
        <v>4972</v>
      </c>
      <c r="D21" s="357">
        <v>5399</v>
      </c>
      <c r="E21" s="357">
        <v>5955</v>
      </c>
      <c r="F21" s="357">
        <v>5562</v>
      </c>
      <c r="G21" s="357">
        <v>5293</v>
      </c>
      <c r="H21" s="357">
        <v>7856</v>
      </c>
      <c r="I21" s="357">
        <v>9531</v>
      </c>
      <c r="J21" s="201">
        <v>11817</v>
      </c>
      <c r="K21" s="201">
        <v>14033</v>
      </c>
      <c r="L21" s="201">
        <v>16971</v>
      </c>
      <c r="M21" s="201">
        <v>19150</v>
      </c>
      <c r="N21" s="347">
        <f>AVERAGE((J21:M21))</f>
        <v>15492.75</v>
      </c>
      <c r="O21" s="201">
        <v>24030</v>
      </c>
      <c r="P21" s="201">
        <v>24314</v>
      </c>
      <c r="Q21" s="201">
        <v>27725</v>
      </c>
      <c r="R21" s="201">
        <v>29306</v>
      </c>
      <c r="S21" s="201">
        <v>32160</v>
      </c>
      <c r="T21" s="201">
        <v>33267</v>
      </c>
      <c r="U21" s="201">
        <v>33694</v>
      </c>
      <c r="V21" s="201">
        <v>33557</v>
      </c>
      <c r="W21" s="201">
        <v>32740</v>
      </c>
      <c r="X21" s="201">
        <v>28823</v>
      </c>
      <c r="Y21" s="201">
        <v>27608</v>
      </c>
      <c r="Z21" s="201">
        <v>25372</v>
      </c>
      <c r="AA21" s="202">
        <v>23711</v>
      </c>
      <c r="AB21" s="200">
        <v>23761</v>
      </c>
      <c r="AC21" s="192">
        <v>24823</v>
      </c>
      <c r="AD21" s="192">
        <v>24652</v>
      </c>
      <c r="AE21" s="198">
        <v>22411</v>
      </c>
      <c r="AF21" s="198">
        <v>20789</v>
      </c>
      <c r="AG21" s="198">
        <v>18425</v>
      </c>
      <c r="AH21" s="237">
        <f>[1]Α1!G144</f>
        <v>14530</v>
      </c>
      <c r="AI21" s="198">
        <v>13852</v>
      </c>
      <c r="AJ21" s="198">
        <v>10756</v>
      </c>
      <c r="AK21" s="198"/>
    </row>
    <row r="22" spans="1:37" s="195" customFormat="1" ht="72" customHeight="1">
      <c r="A22" s="355" t="s">
        <v>56</v>
      </c>
      <c r="B22" s="358">
        <v>1.2</v>
      </c>
      <c r="C22" s="358">
        <v>1.2</v>
      </c>
      <c r="D22" s="193">
        <v>1.3</v>
      </c>
      <c r="E22" s="193">
        <v>1.4</v>
      </c>
      <c r="F22" s="193">
        <v>1.3</v>
      </c>
      <c r="G22" s="193">
        <v>1.2</v>
      </c>
      <c r="H22" s="193">
        <v>1.6</v>
      </c>
      <c r="I22" s="193">
        <v>2.2000000000000002</v>
      </c>
      <c r="J22" s="193">
        <v>2.7</v>
      </c>
      <c r="K22" s="193">
        <v>3.2</v>
      </c>
      <c r="L22" s="193">
        <v>3.8</v>
      </c>
      <c r="M22" s="193">
        <v>4.3</v>
      </c>
      <c r="N22" s="351">
        <f>AVERAGE((J22:M22))</f>
        <v>3.5</v>
      </c>
      <c r="O22" s="193">
        <v>5.5</v>
      </c>
      <c r="P22" s="193">
        <v>5.6</v>
      </c>
      <c r="Q22" s="193">
        <v>6.3</v>
      </c>
      <c r="R22" s="193">
        <v>6.7</v>
      </c>
      <c r="S22" s="193">
        <v>7.4</v>
      </c>
      <c r="T22" s="193">
        <v>7.7</v>
      </c>
      <c r="U22" s="193">
        <v>7.7</v>
      </c>
      <c r="V22" s="193">
        <v>7.7</v>
      </c>
      <c r="W22" s="193">
        <v>7.6</v>
      </c>
      <c r="X22" s="193">
        <v>6.8</v>
      </c>
      <c r="Y22" s="193">
        <v>6.6</v>
      </c>
      <c r="Z22" s="193">
        <v>6.1</v>
      </c>
      <c r="AA22" s="193">
        <v>5.8</v>
      </c>
      <c r="AB22" s="193">
        <v>5.6</v>
      </c>
      <c r="AC22" s="192">
        <v>5.8</v>
      </c>
      <c r="AD22" s="193">
        <v>5.7</v>
      </c>
      <c r="AE22" s="193">
        <v>5.3</v>
      </c>
      <c r="AF22" s="198">
        <v>4.9000000000000004</v>
      </c>
      <c r="AG22" s="198">
        <v>4.3</v>
      </c>
      <c r="AH22" s="198">
        <v>3.4</v>
      </c>
      <c r="AI22" s="198">
        <v>3.2</v>
      </c>
      <c r="AJ22" s="198">
        <v>2.5</v>
      </c>
      <c r="AK22" s="198"/>
    </row>
    <row r="23" spans="1:37">
      <c r="A23" s="341"/>
      <c r="J23" s="359"/>
      <c r="K23" s="359"/>
      <c r="L23" s="359"/>
      <c r="M23" s="359"/>
      <c r="N23" s="359"/>
      <c r="O23" s="359"/>
      <c r="P23" s="359"/>
      <c r="Q23" s="359"/>
      <c r="R23" s="359"/>
      <c r="S23" s="359"/>
      <c r="T23" s="359"/>
      <c r="U23" s="359"/>
      <c r="V23" s="359"/>
      <c r="W23" s="359"/>
      <c r="X23" s="359"/>
      <c r="Y23" s="359"/>
      <c r="Z23" s="360"/>
      <c r="AA23" s="194"/>
      <c r="AB23" s="359"/>
      <c r="AC23" s="359"/>
      <c r="AD23" s="359"/>
    </row>
    <row r="24" spans="1:37">
      <c r="E24" s="361"/>
    </row>
    <row r="25" spans="1:37">
      <c r="A25" s="345" t="s">
        <v>245</v>
      </c>
      <c r="E25" s="361"/>
    </row>
    <row r="26" spans="1:37">
      <c r="E26" s="362"/>
    </row>
    <row r="27" spans="1:37">
      <c r="E27" s="361"/>
    </row>
    <row r="28" spans="1:37">
      <c r="E28" s="361"/>
    </row>
    <row r="29" spans="1:37">
      <c r="E29" s="361"/>
    </row>
    <row r="30" spans="1:37">
      <c r="E30" s="362"/>
    </row>
    <row r="31" spans="1:37">
      <c r="E31" s="361"/>
    </row>
    <row r="32" spans="1:37">
      <c r="E32" s="361"/>
    </row>
    <row r="33" spans="5:5">
      <c r="E33" s="361"/>
    </row>
    <row r="34" spans="5:5">
      <c r="E34" s="362"/>
    </row>
    <row r="35" spans="5:5">
      <c r="E35" s="361"/>
    </row>
    <row r="36" spans="5:5">
      <c r="E36" s="361"/>
    </row>
    <row r="37" spans="5:5">
      <c r="E37" s="361"/>
    </row>
    <row r="38" spans="5:5">
      <c r="E38" s="362"/>
    </row>
    <row r="39" spans="5:5">
      <c r="E39" s="361"/>
    </row>
    <row r="40" spans="5:5">
      <c r="E40" s="361"/>
    </row>
    <row r="41" spans="5:5">
      <c r="E41" s="361"/>
    </row>
    <row r="42" spans="5:5">
      <c r="E42" s="362"/>
    </row>
    <row r="43" spans="5:5">
      <c r="E43" s="361"/>
    </row>
    <row r="44" spans="5:5">
      <c r="E44" s="361"/>
    </row>
    <row r="45" spans="5:5">
      <c r="E45" s="361"/>
    </row>
    <row r="46" spans="5:5">
      <c r="E46" s="363"/>
    </row>
  </sheetData>
  <pageMargins left="0.70866141732283472" right="0.70866141732283472" top="0.74803149606299213" bottom="0.74803149606299213" header="0.31496062992125984" footer="0.31496062992125984"/>
  <pageSetup paperSize="9" scale="12" fitToWidth="0" fitToHeight="0" orientation="landscape" r:id="rId1"/>
  <colBreaks count="1" manualBreakCount="1">
    <brk id="51" max="49"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
  <sheetViews>
    <sheetView view="pageBreakPreview" zoomScale="40" zoomScaleNormal="70" zoomScaleSheetLayoutView="40" workbookViewId="0">
      <pane xSplit="1" ySplit="1" topLeftCell="B2" activePane="bottomRight" state="frozen"/>
      <selection pane="topRight" activeCell="B1" sqref="B1"/>
      <selection pane="bottomLeft" activeCell="A2" sqref="A2"/>
      <selection pane="bottomRight" activeCell="AG14" sqref="AG14"/>
    </sheetView>
  </sheetViews>
  <sheetFormatPr defaultColWidth="20.7109375" defaultRowHeight="23.25"/>
  <cols>
    <col min="1" max="1" width="70.85546875" style="94" customWidth="1"/>
    <col min="2" max="9" width="0" style="94" hidden="1" customWidth="1"/>
    <col min="10" max="10" width="18" style="94" hidden="1" customWidth="1"/>
    <col min="11" max="11" width="16.5703125" style="94" hidden="1" customWidth="1"/>
    <col min="12" max="12" width="16.28515625" style="94" hidden="1" customWidth="1"/>
    <col min="13" max="14" width="0" style="94" hidden="1" customWidth="1"/>
    <col min="15" max="15" width="17" style="94" bestFit="1" customWidth="1"/>
    <col min="16" max="18" width="15.5703125" style="94" bestFit="1" customWidth="1"/>
    <col min="19" max="19" width="19.140625" style="94" hidden="1" customWidth="1"/>
    <col min="20" max="20" width="17" style="94" bestFit="1" customWidth="1"/>
    <col min="21" max="23" width="15.5703125" style="94" bestFit="1" customWidth="1"/>
    <col min="24" max="24" width="19.85546875" style="94" hidden="1" customWidth="1"/>
    <col min="25" max="25" width="17" style="94" bestFit="1" customWidth="1"/>
    <col min="26" max="28" width="15.5703125" style="94" bestFit="1" customWidth="1"/>
    <col min="29" max="29" width="21.28515625" style="103" hidden="1" customWidth="1"/>
    <col min="30" max="33" width="15.5703125" style="94" bestFit="1" customWidth="1"/>
    <col min="34" max="34" width="21.28515625" style="103" hidden="1" customWidth="1"/>
    <col min="35" max="35" width="15.5703125" style="103" bestFit="1" customWidth="1"/>
    <col min="36" max="36" width="21.5703125" style="94" bestFit="1" customWidth="1"/>
    <col min="37" max="37" width="15.5703125" style="94" bestFit="1" customWidth="1"/>
    <col min="38" max="38" width="23.7109375" style="94" customWidth="1"/>
    <col min="39" max="16384" width="20.7109375" style="94"/>
  </cols>
  <sheetData>
    <row r="1" spans="1:40" s="88" customFormat="1" ht="25.5" customHeight="1">
      <c r="A1" s="85"/>
      <c r="B1" s="86" t="s">
        <v>81</v>
      </c>
      <c r="C1" s="87" t="s">
        <v>82</v>
      </c>
      <c r="D1" s="87" t="s">
        <v>83</v>
      </c>
      <c r="E1" s="87" t="s">
        <v>84</v>
      </c>
      <c r="F1" s="86" t="s">
        <v>85</v>
      </c>
      <c r="G1" s="87" t="s">
        <v>86</v>
      </c>
      <c r="H1" s="87" t="s">
        <v>87</v>
      </c>
      <c r="I1" s="87" t="s">
        <v>88</v>
      </c>
      <c r="J1" s="86" t="s">
        <v>89</v>
      </c>
      <c r="K1" s="87" t="s">
        <v>61</v>
      </c>
      <c r="L1" s="87" t="s">
        <v>62</v>
      </c>
      <c r="M1" s="87" t="s">
        <v>65</v>
      </c>
      <c r="N1" s="87">
        <v>2012</v>
      </c>
      <c r="O1" s="86" t="s">
        <v>63</v>
      </c>
      <c r="P1" s="87" t="s">
        <v>64</v>
      </c>
      <c r="Q1" s="87" t="s">
        <v>66</v>
      </c>
      <c r="R1" s="87" t="s">
        <v>67</v>
      </c>
      <c r="S1" s="87">
        <v>2013</v>
      </c>
      <c r="T1" s="86" t="s">
        <v>68</v>
      </c>
      <c r="U1" s="87" t="s">
        <v>69</v>
      </c>
      <c r="V1" s="87" t="s">
        <v>70</v>
      </c>
      <c r="W1" s="87" t="s">
        <v>71</v>
      </c>
      <c r="X1" s="87">
        <v>2014</v>
      </c>
      <c r="Y1" s="86" t="s">
        <v>72</v>
      </c>
      <c r="Z1" s="87" t="s">
        <v>73</v>
      </c>
      <c r="AA1" s="87" t="s">
        <v>74</v>
      </c>
      <c r="AB1" s="87" t="s">
        <v>75</v>
      </c>
      <c r="AC1" s="86">
        <v>2015</v>
      </c>
      <c r="AD1" s="87" t="s">
        <v>76</v>
      </c>
      <c r="AE1" s="87" t="s">
        <v>77</v>
      </c>
      <c r="AF1" s="87" t="s">
        <v>78</v>
      </c>
      <c r="AG1" s="87" t="s">
        <v>91</v>
      </c>
      <c r="AH1" s="86">
        <v>2016</v>
      </c>
      <c r="AI1" s="87" t="s">
        <v>108</v>
      </c>
      <c r="AJ1" s="87" t="s">
        <v>175</v>
      </c>
      <c r="AK1" s="87" t="s">
        <v>176</v>
      </c>
      <c r="AL1" s="87" t="s">
        <v>177</v>
      </c>
      <c r="AM1" s="87" t="s">
        <v>225</v>
      </c>
      <c r="AN1" s="87" t="s">
        <v>226</v>
      </c>
    </row>
    <row r="2" spans="1:40" ht="49.5" customHeight="1">
      <c r="A2" s="89" t="s">
        <v>59</v>
      </c>
      <c r="B2" s="90">
        <v>232453</v>
      </c>
      <c r="C2" s="90">
        <v>232201</v>
      </c>
      <c r="D2" s="90">
        <v>234929</v>
      </c>
      <c r="E2" s="90">
        <v>237951</v>
      </c>
      <c r="F2" s="90">
        <v>238589</v>
      </c>
      <c r="G2" s="90">
        <v>242367</v>
      </c>
      <c r="H2" s="90">
        <v>250265</v>
      </c>
      <c r="I2" s="90">
        <v>252304</v>
      </c>
      <c r="J2" s="91">
        <v>252920</v>
      </c>
      <c r="K2" s="91">
        <v>252500</v>
      </c>
      <c r="L2" s="91">
        <v>251057</v>
      </c>
      <c r="M2" s="91">
        <v>250837</v>
      </c>
      <c r="N2" s="92">
        <f>AVERAGE((J2:M2))</f>
        <v>251828.5</v>
      </c>
      <c r="O2" s="124">
        <v>251264</v>
      </c>
      <c r="P2" s="124">
        <v>255635</v>
      </c>
      <c r="Q2" s="124">
        <v>249529</v>
      </c>
      <c r="R2" s="124">
        <v>250061</v>
      </c>
      <c r="S2" s="125">
        <f>AVERAGE((O2:R2))</f>
        <v>251622.25</v>
      </c>
      <c r="T2" s="124">
        <v>250713</v>
      </c>
      <c r="U2" s="124">
        <v>248846</v>
      </c>
      <c r="V2" s="124">
        <v>242911</v>
      </c>
      <c r="W2" s="124">
        <v>240814</v>
      </c>
      <c r="X2" s="125">
        <f>AVERAGE((T2:W2))</f>
        <v>245821</v>
      </c>
      <c r="Y2" s="124">
        <v>246064</v>
      </c>
      <c r="Z2" s="124">
        <v>252889</v>
      </c>
      <c r="AA2" s="124">
        <v>257484</v>
      </c>
      <c r="AB2" s="124">
        <v>262905</v>
      </c>
      <c r="AC2" s="126">
        <f>AVERAGE((Y2:AB2))</f>
        <v>254835.5</v>
      </c>
      <c r="AD2" s="124">
        <v>269567</v>
      </c>
      <c r="AE2" s="124">
        <v>259650</v>
      </c>
      <c r="AF2" s="124">
        <v>254753</v>
      </c>
      <c r="AG2" s="124">
        <v>253888</v>
      </c>
      <c r="AH2" s="126">
        <f>(AD2+AE2+AF2+AG2)/4</f>
        <v>259464.5</v>
      </c>
      <c r="AI2" s="130">
        <v>265247</v>
      </c>
      <c r="AJ2" s="214">
        <v>266908</v>
      </c>
      <c r="AK2" s="94">
        <v>263006</v>
      </c>
      <c r="AL2" s="241">
        <f>[1]Α1!$G$156</f>
        <v>267039</v>
      </c>
      <c r="AM2" s="93">
        <v>265602</v>
      </c>
      <c r="AN2" s="94">
        <v>266608</v>
      </c>
    </row>
    <row r="3" spans="1:40" ht="51.75" customHeight="1">
      <c r="A3" s="89" t="s">
        <v>60</v>
      </c>
      <c r="B3" s="95"/>
      <c r="C3" s="95">
        <f>(C2/B2)*100-100</f>
        <v>-0.10840901171420114</v>
      </c>
      <c r="D3" s="95">
        <f t="shared" ref="D3:Z3" si="0">(D2/C2)*100-100</f>
        <v>1.1748442082506045</v>
      </c>
      <c r="E3" s="95">
        <f t="shared" si="0"/>
        <v>1.2863460875413466</v>
      </c>
      <c r="F3" s="95">
        <f t="shared" si="0"/>
        <v>0.26812242856722435</v>
      </c>
      <c r="G3" s="95">
        <f t="shared" si="0"/>
        <v>1.5834761870832352</v>
      </c>
      <c r="H3" s="95">
        <f t="shared" si="0"/>
        <v>3.25869445922919</v>
      </c>
      <c r="I3" s="95">
        <f t="shared" si="0"/>
        <v>0.81473637943778954</v>
      </c>
      <c r="J3" s="96">
        <f t="shared" si="0"/>
        <v>0.24414991438899847</v>
      </c>
      <c r="K3" s="96">
        <f t="shared" si="0"/>
        <v>-0.16606041436027397</v>
      </c>
      <c r="L3" s="96">
        <f t="shared" si="0"/>
        <v>-0.57148514851485288</v>
      </c>
      <c r="M3" s="96">
        <f t="shared" si="0"/>
        <v>-8.7629502463585141E-2</v>
      </c>
      <c r="N3" s="97">
        <v>-0.2</v>
      </c>
      <c r="O3" s="96">
        <f>(O2/M2)*100-100</f>
        <v>0.17023006972655708</v>
      </c>
      <c r="P3" s="96">
        <f t="shared" si="0"/>
        <v>1.7396045593479386</v>
      </c>
      <c r="Q3" s="96">
        <f t="shared" si="0"/>
        <v>-2.3885618166526399</v>
      </c>
      <c r="R3" s="96">
        <f t="shared" si="0"/>
        <v>0.21320167194996031</v>
      </c>
      <c r="S3" s="97">
        <f>AVERAGE((O3:R3))</f>
        <v>-6.6381378907045985E-2</v>
      </c>
      <c r="T3" s="96">
        <f>(T2/R2)*100-100</f>
        <v>0.26073638032319479</v>
      </c>
      <c r="U3" s="96">
        <f t="shared" si="0"/>
        <v>-0.74467618352458942</v>
      </c>
      <c r="V3" s="96">
        <f t="shared" si="0"/>
        <v>-2.385009202478642</v>
      </c>
      <c r="W3" s="96">
        <f t="shared" si="0"/>
        <v>-0.86327914338995981</v>
      </c>
      <c r="X3" s="97">
        <f>AVERAGE((T3:W3))</f>
        <v>-0.93305703726749911</v>
      </c>
      <c r="Y3" s="96">
        <f>(Y2/W2)*100-100</f>
        <v>2.1801058078018798</v>
      </c>
      <c r="Z3" s="96">
        <f t="shared" si="0"/>
        <v>2.7736686390532554</v>
      </c>
      <c r="AA3" s="96">
        <f>(AA2/Z2)*100-100</f>
        <v>1.8170027166068934</v>
      </c>
      <c r="AB3" s="96">
        <f t="shared" ref="AB3" si="1">(AB2/AA2)*100-100</f>
        <v>2.1053735377732323</v>
      </c>
      <c r="AC3" s="127">
        <f>AVERAGE((Y3:AB3))</f>
        <v>2.2190376753088152</v>
      </c>
      <c r="AD3" s="96">
        <f t="shared" ref="AD3" si="2">(AD2/AB2)*100-100</f>
        <v>2.5339951693577518</v>
      </c>
      <c r="AE3" s="96">
        <v>-3.6</v>
      </c>
      <c r="AF3" s="96">
        <v>-1.9</v>
      </c>
      <c r="AG3" s="96">
        <v>-0.3</v>
      </c>
      <c r="AH3" s="129">
        <v>-0.3</v>
      </c>
      <c r="AI3" s="128">
        <v>2.1</v>
      </c>
      <c r="AJ3" s="128">
        <v>0.6</v>
      </c>
      <c r="AK3" s="216">
        <v>-1.5</v>
      </c>
      <c r="AL3" s="216">
        <v>1.5</v>
      </c>
      <c r="AM3" s="93">
        <v>-0.5</v>
      </c>
      <c r="AN3" s="93">
        <v>0.3</v>
      </c>
    </row>
    <row r="4" spans="1:40" s="100" customFormat="1">
      <c r="A4" s="98"/>
      <c r="B4" s="99"/>
      <c r="C4" s="99"/>
      <c r="D4" s="99"/>
      <c r="E4" s="99"/>
      <c r="J4" s="101"/>
      <c r="K4" s="101"/>
      <c r="L4" s="101"/>
      <c r="M4" s="101"/>
      <c r="N4" s="101"/>
      <c r="O4" s="101"/>
      <c r="P4" s="101"/>
      <c r="Q4" s="101"/>
      <c r="R4" s="101"/>
      <c r="S4" s="101"/>
      <c r="T4" s="101"/>
      <c r="U4" s="101"/>
      <c r="V4" s="101"/>
      <c r="W4" s="101"/>
      <c r="X4" s="101"/>
      <c r="Y4" s="101"/>
      <c r="Z4" s="101"/>
      <c r="AA4" s="101"/>
      <c r="AB4" s="101"/>
      <c r="AC4" s="108"/>
      <c r="AD4" s="101"/>
      <c r="AE4" s="101"/>
      <c r="AF4" s="101"/>
      <c r="AG4" s="101"/>
      <c r="AH4" s="108"/>
      <c r="AI4" s="104"/>
    </row>
    <row r="5" spans="1:40">
      <c r="A5" s="102"/>
      <c r="B5" s="93"/>
      <c r="C5" s="93"/>
    </row>
    <row r="6" spans="1:40">
      <c r="A6" s="102"/>
      <c r="B6" s="93"/>
      <c r="C6" s="93"/>
    </row>
    <row r="7" spans="1:40">
      <c r="A7" s="102"/>
      <c r="B7" s="93"/>
      <c r="C7" s="93"/>
    </row>
    <row r="8" spans="1:40">
      <c r="A8" s="102"/>
      <c r="B8" s="93"/>
      <c r="C8" s="93"/>
    </row>
    <row r="9" spans="1:40">
      <c r="A9" s="102"/>
      <c r="B9" s="93"/>
      <c r="C9" s="93"/>
    </row>
    <row r="10" spans="1:40">
      <c r="A10" s="102"/>
      <c r="B10" s="93"/>
      <c r="C10" s="93"/>
    </row>
  </sheetData>
  <pageMargins left="0.70866141732283472" right="0.70866141732283472" top="0.74803149606299213" bottom="0.74803149606299213" header="0.31496062992125984" footer="0.31496062992125984"/>
  <pageSetup paperSize="9" scale="21" fitToWidth="0"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zoomScale="55" zoomScaleNormal="55" workbookViewId="0">
      <selection activeCell="G9" sqref="G9"/>
    </sheetView>
  </sheetViews>
  <sheetFormatPr defaultRowHeight="15"/>
  <cols>
    <col min="1" max="1" width="4.28515625" customWidth="1"/>
    <col min="2" max="2" width="10.28515625" customWidth="1"/>
    <col min="3" max="3" width="23.85546875" customWidth="1"/>
    <col min="4" max="4" width="14.140625" customWidth="1"/>
    <col min="5" max="5" width="10.85546875" customWidth="1"/>
    <col min="6" max="6" width="11.5703125" customWidth="1"/>
    <col min="7" max="7" width="12.7109375" customWidth="1"/>
    <col min="8" max="8" width="11" customWidth="1"/>
    <col min="9" max="9" width="12.7109375" customWidth="1"/>
    <col min="10" max="10" width="12.85546875" customWidth="1"/>
    <col min="11" max="11" width="11.85546875" customWidth="1"/>
    <col min="12" max="12" width="17.7109375" customWidth="1"/>
    <col min="13" max="13" width="15.140625" customWidth="1"/>
    <col min="14" max="14" width="15.5703125" customWidth="1"/>
    <col min="15" max="15" width="25.5703125" customWidth="1"/>
    <col min="16" max="16" width="37.140625" customWidth="1"/>
    <col min="17" max="17" width="15.140625" customWidth="1"/>
    <col min="18" max="18" width="14.28515625" customWidth="1"/>
    <col min="257" max="257" width="4.28515625" customWidth="1"/>
    <col min="258" max="258" width="10.28515625" customWidth="1"/>
    <col min="259" max="259" width="23.85546875" customWidth="1"/>
    <col min="260" max="260" width="14.140625" customWidth="1"/>
    <col min="261" max="261" width="10.85546875" customWidth="1"/>
    <col min="262" max="262" width="11.5703125" customWidth="1"/>
    <col min="263" max="263" width="12.7109375" customWidth="1"/>
    <col min="264" max="264" width="11" customWidth="1"/>
    <col min="265" max="265" width="12.7109375" customWidth="1"/>
    <col min="266" max="266" width="12.85546875" customWidth="1"/>
    <col min="267" max="267" width="11.85546875" customWidth="1"/>
    <col min="268" max="268" width="17.7109375" customWidth="1"/>
    <col min="269" max="269" width="15.140625" customWidth="1"/>
    <col min="270" max="270" width="15.5703125" customWidth="1"/>
    <col min="271" max="271" width="25.5703125" customWidth="1"/>
    <col min="272" max="272" width="14.5703125" customWidth="1"/>
    <col min="273" max="273" width="15.140625" customWidth="1"/>
    <col min="274" max="274" width="14.28515625" customWidth="1"/>
    <col min="513" max="513" width="4.28515625" customWidth="1"/>
    <col min="514" max="514" width="10.28515625" customWidth="1"/>
    <col min="515" max="515" width="23.85546875" customWidth="1"/>
    <col min="516" max="516" width="14.140625" customWidth="1"/>
    <col min="517" max="517" width="10.85546875" customWidth="1"/>
    <col min="518" max="518" width="11.5703125" customWidth="1"/>
    <col min="519" max="519" width="12.7109375" customWidth="1"/>
    <col min="520" max="520" width="11" customWidth="1"/>
    <col min="521" max="521" width="12.7109375" customWidth="1"/>
    <col min="522" max="522" width="12.85546875" customWidth="1"/>
    <col min="523" max="523" width="11.85546875" customWidth="1"/>
    <col min="524" max="524" width="17.7109375" customWidth="1"/>
    <col min="525" max="525" width="15.140625" customWidth="1"/>
    <col min="526" max="526" width="15.5703125" customWidth="1"/>
    <col min="527" max="527" width="25.5703125" customWidth="1"/>
    <col min="528" max="528" width="14.5703125" customWidth="1"/>
    <col min="529" max="529" width="15.140625" customWidth="1"/>
    <col min="530" max="530" width="14.28515625" customWidth="1"/>
    <col min="769" max="769" width="4.28515625" customWidth="1"/>
    <col min="770" max="770" width="10.28515625" customWidth="1"/>
    <col min="771" max="771" width="23.85546875" customWidth="1"/>
    <col min="772" max="772" width="14.140625" customWidth="1"/>
    <col min="773" max="773" width="10.85546875" customWidth="1"/>
    <col min="774" max="774" width="11.5703125" customWidth="1"/>
    <col min="775" max="775" width="12.7109375" customWidth="1"/>
    <col min="776" max="776" width="11" customWidth="1"/>
    <col min="777" max="777" width="12.7109375" customWidth="1"/>
    <col min="778" max="778" width="12.85546875" customWidth="1"/>
    <col min="779" max="779" width="11.85546875" customWidth="1"/>
    <col min="780" max="780" width="17.7109375" customWidth="1"/>
    <col min="781" max="781" width="15.140625" customWidth="1"/>
    <col min="782" max="782" width="15.5703125" customWidth="1"/>
    <col min="783" max="783" width="25.5703125" customWidth="1"/>
    <col min="784" max="784" width="14.5703125" customWidth="1"/>
    <col min="785" max="785" width="15.140625" customWidth="1"/>
    <col min="786" max="786" width="14.28515625" customWidth="1"/>
    <col min="1025" max="1025" width="4.28515625" customWidth="1"/>
    <col min="1026" max="1026" width="10.28515625" customWidth="1"/>
    <col min="1027" max="1027" width="23.85546875" customWidth="1"/>
    <col min="1028" max="1028" width="14.140625" customWidth="1"/>
    <col min="1029" max="1029" width="10.85546875" customWidth="1"/>
    <col min="1030" max="1030" width="11.5703125" customWidth="1"/>
    <col min="1031" max="1031" width="12.7109375" customWidth="1"/>
    <col min="1032" max="1032" width="11" customWidth="1"/>
    <col min="1033" max="1033" width="12.7109375" customWidth="1"/>
    <col min="1034" max="1034" width="12.85546875" customWidth="1"/>
    <col min="1035" max="1035" width="11.85546875" customWidth="1"/>
    <col min="1036" max="1036" width="17.7109375" customWidth="1"/>
    <col min="1037" max="1037" width="15.140625" customWidth="1"/>
    <col min="1038" max="1038" width="15.5703125" customWidth="1"/>
    <col min="1039" max="1039" width="25.5703125" customWidth="1"/>
    <col min="1040" max="1040" width="14.5703125" customWidth="1"/>
    <col min="1041" max="1041" width="15.140625" customWidth="1"/>
    <col min="1042" max="1042" width="14.28515625" customWidth="1"/>
    <col min="1281" max="1281" width="4.28515625" customWidth="1"/>
    <col min="1282" max="1282" width="10.28515625" customWidth="1"/>
    <col min="1283" max="1283" width="23.85546875" customWidth="1"/>
    <col min="1284" max="1284" width="14.140625" customWidth="1"/>
    <col min="1285" max="1285" width="10.85546875" customWidth="1"/>
    <col min="1286" max="1286" width="11.5703125" customWidth="1"/>
    <col min="1287" max="1287" width="12.7109375" customWidth="1"/>
    <col min="1288" max="1288" width="11" customWidth="1"/>
    <col min="1289" max="1289" width="12.7109375" customWidth="1"/>
    <col min="1290" max="1290" width="12.85546875" customWidth="1"/>
    <col min="1291" max="1291" width="11.85546875" customWidth="1"/>
    <col min="1292" max="1292" width="17.7109375" customWidth="1"/>
    <col min="1293" max="1293" width="15.140625" customWidth="1"/>
    <col min="1294" max="1294" width="15.5703125" customWidth="1"/>
    <col min="1295" max="1295" width="25.5703125" customWidth="1"/>
    <col min="1296" max="1296" width="14.5703125" customWidth="1"/>
    <col min="1297" max="1297" width="15.140625" customWidth="1"/>
    <col min="1298" max="1298" width="14.28515625" customWidth="1"/>
    <col min="1537" max="1537" width="4.28515625" customWidth="1"/>
    <col min="1538" max="1538" width="10.28515625" customWidth="1"/>
    <col min="1539" max="1539" width="23.85546875" customWidth="1"/>
    <col min="1540" max="1540" width="14.140625" customWidth="1"/>
    <col min="1541" max="1541" width="10.85546875" customWidth="1"/>
    <col min="1542" max="1542" width="11.5703125" customWidth="1"/>
    <col min="1543" max="1543" width="12.7109375" customWidth="1"/>
    <col min="1544" max="1544" width="11" customWidth="1"/>
    <col min="1545" max="1545" width="12.7109375" customWidth="1"/>
    <col min="1546" max="1546" width="12.85546875" customWidth="1"/>
    <col min="1547" max="1547" width="11.85546875" customWidth="1"/>
    <col min="1548" max="1548" width="17.7109375" customWidth="1"/>
    <col min="1549" max="1549" width="15.140625" customWidth="1"/>
    <col min="1550" max="1550" width="15.5703125" customWidth="1"/>
    <col min="1551" max="1551" width="25.5703125" customWidth="1"/>
    <col min="1552" max="1552" width="14.5703125" customWidth="1"/>
    <col min="1553" max="1553" width="15.140625" customWidth="1"/>
    <col min="1554" max="1554" width="14.28515625" customWidth="1"/>
    <col min="1793" max="1793" width="4.28515625" customWidth="1"/>
    <col min="1794" max="1794" width="10.28515625" customWidth="1"/>
    <col min="1795" max="1795" width="23.85546875" customWidth="1"/>
    <col min="1796" max="1796" width="14.140625" customWidth="1"/>
    <col min="1797" max="1797" width="10.85546875" customWidth="1"/>
    <col min="1798" max="1798" width="11.5703125" customWidth="1"/>
    <col min="1799" max="1799" width="12.7109375" customWidth="1"/>
    <col min="1800" max="1800" width="11" customWidth="1"/>
    <col min="1801" max="1801" width="12.7109375" customWidth="1"/>
    <col min="1802" max="1802" width="12.85546875" customWidth="1"/>
    <col min="1803" max="1803" width="11.85546875" customWidth="1"/>
    <col min="1804" max="1804" width="17.7109375" customWidth="1"/>
    <col min="1805" max="1805" width="15.140625" customWidth="1"/>
    <col min="1806" max="1806" width="15.5703125" customWidth="1"/>
    <col min="1807" max="1807" width="25.5703125" customWidth="1"/>
    <col min="1808" max="1808" width="14.5703125" customWidth="1"/>
    <col min="1809" max="1809" width="15.140625" customWidth="1"/>
    <col min="1810" max="1810" width="14.28515625" customWidth="1"/>
    <col min="2049" max="2049" width="4.28515625" customWidth="1"/>
    <col min="2050" max="2050" width="10.28515625" customWidth="1"/>
    <col min="2051" max="2051" width="23.85546875" customWidth="1"/>
    <col min="2052" max="2052" width="14.140625" customWidth="1"/>
    <col min="2053" max="2053" width="10.85546875" customWidth="1"/>
    <col min="2054" max="2054" width="11.5703125" customWidth="1"/>
    <col min="2055" max="2055" width="12.7109375" customWidth="1"/>
    <col min="2056" max="2056" width="11" customWidth="1"/>
    <col min="2057" max="2057" width="12.7109375" customWidth="1"/>
    <col min="2058" max="2058" width="12.85546875" customWidth="1"/>
    <col min="2059" max="2059" width="11.85546875" customWidth="1"/>
    <col min="2060" max="2060" width="17.7109375" customWidth="1"/>
    <col min="2061" max="2061" width="15.140625" customWidth="1"/>
    <col min="2062" max="2062" width="15.5703125" customWidth="1"/>
    <col min="2063" max="2063" width="25.5703125" customWidth="1"/>
    <col min="2064" max="2064" width="14.5703125" customWidth="1"/>
    <col min="2065" max="2065" width="15.140625" customWidth="1"/>
    <col min="2066" max="2066" width="14.28515625" customWidth="1"/>
    <col min="2305" max="2305" width="4.28515625" customWidth="1"/>
    <col min="2306" max="2306" width="10.28515625" customWidth="1"/>
    <col min="2307" max="2307" width="23.85546875" customWidth="1"/>
    <col min="2308" max="2308" width="14.140625" customWidth="1"/>
    <col min="2309" max="2309" width="10.85546875" customWidth="1"/>
    <col min="2310" max="2310" width="11.5703125" customWidth="1"/>
    <col min="2311" max="2311" width="12.7109375" customWidth="1"/>
    <col min="2312" max="2312" width="11" customWidth="1"/>
    <col min="2313" max="2313" width="12.7109375" customWidth="1"/>
    <col min="2314" max="2314" width="12.85546875" customWidth="1"/>
    <col min="2315" max="2315" width="11.85546875" customWidth="1"/>
    <col min="2316" max="2316" width="17.7109375" customWidth="1"/>
    <col min="2317" max="2317" width="15.140625" customWidth="1"/>
    <col min="2318" max="2318" width="15.5703125" customWidth="1"/>
    <col min="2319" max="2319" width="25.5703125" customWidth="1"/>
    <col min="2320" max="2320" width="14.5703125" customWidth="1"/>
    <col min="2321" max="2321" width="15.140625" customWidth="1"/>
    <col min="2322" max="2322" width="14.28515625" customWidth="1"/>
    <col min="2561" max="2561" width="4.28515625" customWidth="1"/>
    <col min="2562" max="2562" width="10.28515625" customWidth="1"/>
    <col min="2563" max="2563" width="23.85546875" customWidth="1"/>
    <col min="2564" max="2564" width="14.140625" customWidth="1"/>
    <col min="2565" max="2565" width="10.85546875" customWidth="1"/>
    <col min="2566" max="2566" width="11.5703125" customWidth="1"/>
    <col min="2567" max="2567" width="12.7109375" customWidth="1"/>
    <col min="2568" max="2568" width="11" customWidth="1"/>
    <col min="2569" max="2569" width="12.7109375" customWidth="1"/>
    <col min="2570" max="2570" width="12.85546875" customWidth="1"/>
    <col min="2571" max="2571" width="11.85546875" customWidth="1"/>
    <col min="2572" max="2572" width="17.7109375" customWidth="1"/>
    <col min="2573" max="2573" width="15.140625" customWidth="1"/>
    <col min="2574" max="2574" width="15.5703125" customWidth="1"/>
    <col min="2575" max="2575" width="25.5703125" customWidth="1"/>
    <col min="2576" max="2576" width="14.5703125" customWidth="1"/>
    <col min="2577" max="2577" width="15.140625" customWidth="1"/>
    <col min="2578" max="2578" width="14.28515625" customWidth="1"/>
    <col min="2817" max="2817" width="4.28515625" customWidth="1"/>
    <col min="2818" max="2818" width="10.28515625" customWidth="1"/>
    <col min="2819" max="2819" width="23.85546875" customWidth="1"/>
    <col min="2820" max="2820" width="14.140625" customWidth="1"/>
    <col min="2821" max="2821" width="10.85546875" customWidth="1"/>
    <col min="2822" max="2822" width="11.5703125" customWidth="1"/>
    <col min="2823" max="2823" width="12.7109375" customWidth="1"/>
    <col min="2824" max="2824" width="11" customWidth="1"/>
    <col min="2825" max="2825" width="12.7109375" customWidth="1"/>
    <col min="2826" max="2826" width="12.85546875" customWidth="1"/>
    <col min="2827" max="2827" width="11.85546875" customWidth="1"/>
    <col min="2828" max="2828" width="17.7109375" customWidth="1"/>
    <col min="2829" max="2829" width="15.140625" customWidth="1"/>
    <col min="2830" max="2830" width="15.5703125" customWidth="1"/>
    <col min="2831" max="2831" width="25.5703125" customWidth="1"/>
    <col min="2832" max="2832" width="14.5703125" customWidth="1"/>
    <col min="2833" max="2833" width="15.140625" customWidth="1"/>
    <col min="2834" max="2834" width="14.28515625" customWidth="1"/>
    <col min="3073" max="3073" width="4.28515625" customWidth="1"/>
    <col min="3074" max="3074" width="10.28515625" customWidth="1"/>
    <col min="3075" max="3075" width="23.85546875" customWidth="1"/>
    <col min="3076" max="3076" width="14.140625" customWidth="1"/>
    <col min="3077" max="3077" width="10.85546875" customWidth="1"/>
    <col min="3078" max="3078" width="11.5703125" customWidth="1"/>
    <col min="3079" max="3079" width="12.7109375" customWidth="1"/>
    <col min="3080" max="3080" width="11" customWidth="1"/>
    <col min="3081" max="3081" width="12.7109375" customWidth="1"/>
    <col min="3082" max="3082" width="12.85546875" customWidth="1"/>
    <col min="3083" max="3083" width="11.85546875" customWidth="1"/>
    <col min="3084" max="3084" width="17.7109375" customWidth="1"/>
    <col min="3085" max="3085" width="15.140625" customWidth="1"/>
    <col min="3086" max="3086" width="15.5703125" customWidth="1"/>
    <col min="3087" max="3087" width="25.5703125" customWidth="1"/>
    <col min="3088" max="3088" width="14.5703125" customWidth="1"/>
    <col min="3089" max="3089" width="15.140625" customWidth="1"/>
    <col min="3090" max="3090" width="14.28515625" customWidth="1"/>
    <col min="3329" max="3329" width="4.28515625" customWidth="1"/>
    <col min="3330" max="3330" width="10.28515625" customWidth="1"/>
    <col min="3331" max="3331" width="23.85546875" customWidth="1"/>
    <col min="3332" max="3332" width="14.140625" customWidth="1"/>
    <col min="3333" max="3333" width="10.85546875" customWidth="1"/>
    <col min="3334" max="3334" width="11.5703125" customWidth="1"/>
    <col min="3335" max="3335" width="12.7109375" customWidth="1"/>
    <col min="3336" max="3336" width="11" customWidth="1"/>
    <col min="3337" max="3337" width="12.7109375" customWidth="1"/>
    <col min="3338" max="3338" width="12.85546875" customWidth="1"/>
    <col min="3339" max="3339" width="11.85546875" customWidth="1"/>
    <col min="3340" max="3340" width="17.7109375" customWidth="1"/>
    <col min="3341" max="3341" width="15.140625" customWidth="1"/>
    <col min="3342" max="3342" width="15.5703125" customWidth="1"/>
    <col min="3343" max="3343" width="25.5703125" customWidth="1"/>
    <col min="3344" max="3344" width="14.5703125" customWidth="1"/>
    <col min="3345" max="3345" width="15.140625" customWidth="1"/>
    <col min="3346" max="3346" width="14.28515625" customWidth="1"/>
    <col min="3585" max="3585" width="4.28515625" customWidth="1"/>
    <col min="3586" max="3586" width="10.28515625" customWidth="1"/>
    <col min="3587" max="3587" width="23.85546875" customWidth="1"/>
    <col min="3588" max="3588" width="14.140625" customWidth="1"/>
    <col min="3589" max="3589" width="10.85546875" customWidth="1"/>
    <col min="3590" max="3590" width="11.5703125" customWidth="1"/>
    <col min="3591" max="3591" width="12.7109375" customWidth="1"/>
    <col min="3592" max="3592" width="11" customWidth="1"/>
    <col min="3593" max="3593" width="12.7109375" customWidth="1"/>
    <col min="3594" max="3594" width="12.85546875" customWidth="1"/>
    <col min="3595" max="3595" width="11.85546875" customWidth="1"/>
    <col min="3596" max="3596" width="17.7109375" customWidth="1"/>
    <col min="3597" max="3597" width="15.140625" customWidth="1"/>
    <col min="3598" max="3598" width="15.5703125" customWidth="1"/>
    <col min="3599" max="3599" width="25.5703125" customWidth="1"/>
    <col min="3600" max="3600" width="14.5703125" customWidth="1"/>
    <col min="3601" max="3601" width="15.140625" customWidth="1"/>
    <col min="3602" max="3602" width="14.28515625" customWidth="1"/>
    <col min="3841" max="3841" width="4.28515625" customWidth="1"/>
    <col min="3842" max="3842" width="10.28515625" customWidth="1"/>
    <col min="3843" max="3843" width="23.85546875" customWidth="1"/>
    <col min="3844" max="3844" width="14.140625" customWidth="1"/>
    <col min="3845" max="3845" width="10.85546875" customWidth="1"/>
    <col min="3846" max="3846" width="11.5703125" customWidth="1"/>
    <col min="3847" max="3847" width="12.7109375" customWidth="1"/>
    <col min="3848" max="3848" width="11" customWidth="1"/>
    <col min="3849" max="3849" width="12.7109375" customWidth="1"/>
    <col min="3850" max="3850" width="12.85546875" customWidth="1"/>
    <col min="3851" max="3851" width="11.85546875" customWidth="1"/>
    <col min="3852" max="3852" width="17.7109375" customWidth="1"/>
    <col min="3853" max="3853" width="15.140625" customWidth="1"/>
    <col min="3854" max="3854" width="15.5703125" customWidth="1"/>
    <col min="3855" max="3855" width="25.5703125" customWidth="1"/>
    <col min="3856" max="3856" width="14.5703125" customWidth="1"/>
    <col min="3857" max="3857" width="15.140625" customWidth="1"/>
    <col min="3858" max="3858" width="14.28515625" customWidth="1"/>
    <col min="4097" max="4097" width="4.28515625" customWidth="1"/>
    <col min="4098" max="4098" width="10.28515625" customWidth="1"/>
    <col min="4099" max="4099" width="23.85546875" customWidth="1"/>
    <col min="4100" max="4100" width="14.140625" customWidth="1"/>
    <col min="4101" max="4101" width="10.85546875" customWidth="1"/>
    <col min="4102" max="4102" width="11.5703125" customWidth="1"/>
    <col min="4103" max="4103" width="12.7109375" customWidth="1"/>
    <col min="4104" max="4104" width="11" customWidth="1"/>
    <col min="4105" max="4105" width="12.7109375" customWidth="1"/>
    <col min="4106" max="4106" width="12.85546875" customWidth="1"/>
    <col min="4107" max="4107" width="11.85546875" customWidth="1"/>
    <col min="4108" max="4108" width="17.7109375" customWidth="1"/>
    <col min="4109" max="4109" width="15.140625" customWidth="1"/>
    <col min="4110" max="4110" width="15.5703125" customWidth="1"/>
    <col min="4111" max="4111" width="25.5703125" customWidth="1"/>
    <col min="4112" max="4112" width="14.5703125" customWidth="1"/>
    <col min="4113" max="4113" width="15.140625" customWidth="1"/>
    <col min="4114" max="4114" width="14.28515625" customWidth="1"/>
    <col min="4353" max="4353" width="4.28515625" customWidth="1"/>
    <col min="4354" max="4354" width="10.28515625" customWidth="1"/>
    <col min="4355" max="4355" width="23.85546875" customWidth="1"/>
    <col min="4356" max="4356" width="14.140625" customWidth="1"/>
    <col min="4357" max="4357" width="10.85546875" customWidth="1"/>
    <col min="4358" max="4358" width="11.5703125" customWidth="1"/>
    <col min="4359" max="4359" width="12.7109375" customWidth="1"/>
    <col min="4360" max="4360" width="11" customWidth="1"/>
    <col min="4361" max="4361" width="12.7109375" customWidth="1"/>
    <col min="4362" max="4362" width="12.85546875" customWidth="1"/>
    <col min="4363" max="4363" width="11.85546875" customWidth="1"/>
    <col min="4364" max="4364" width="17.7109375" customWidth="1"/>
    <col min="4365" max="4365" width="15.140625" customWidth="1"/>
    <col min="4366" max="4366" width="15.5703125" customWidth="1"/>
    <col min="4367" max="4367" width="25.5703125" customWidth="1"/>
    <col min="4368" max="4368" width="14.5703125" customWidth="1"/>
    <col min="4369" max="4369" width="15.140625" customWidth="1"/>
    <col min="4370" max="4370" width="14.28515625" customWidth="1"/>
    <col min="4609" max="4609" width="4.28515625" customWidth="1"/>
    <col min="4610" max="4610" width="10.28515625" customWidth="1"/>
    <col min="4611" max="4611" width="23.85546875" customWidth="1"/>
    <col min="4612" max="4612" width="14.140625" customWidth="1"/>
    <col min="4613" max="4613" width="10.85546875" customWidth="1"/>
    <col min="4614" max="4614" width="11.5703125" customWidth="1"/>
    <col min="4615" max="4615" width="12.7109375" customWidth="1"/>
    <col min="4616" max="4616" width="11" customWidth="1"/>
    <col min="4617" max="4617" width="12.7109375" customWidth="1"/>
    <col min="4618" max="4618" width="12.85546875" customWidth="1"/>
    <col min="4619" max="4619" width="11.85546875" customWidth="1"/>
    <col min="4620" max="4620" width="17.7109375" customWidth="1"/>
    <col min="4621" max="4621" width="15.140625" customWidth="1"/>
    <col min="4622" max="4622" width="15.5703125" customWidth="1"/>
    <col min="4623" max="4623" width="25.5703125" customWidth="1"/>
    <col min="4624" max="4624" width="14.5703125" customWidth="1"/>
    <col min="4625" max="4625" width="15.140625" customWidth="1"/>
    <col min="4626" max="4626" width="14.28515625" customWidth="1"/>
    <col min="4865" max="4865" width="4.28515625" customWidth="1"/>
    <col min="4866" max="4866" width="10.28515625" customWidth="1"/>
    <col min="4867" max="4867" width="23.85546875" customWidth="1"/>
    <col min="4868" max="4868" width="14.140625" customWidth="1"/>
    <col min="4869" max="4869" width="10.85546875" customWidth="1"/>
    <col min="4870" max="4870" width="11.5703125" customWidth="1"/>
    <col min="4871" max="4871" width="12.7109375" customWidth="1"/>
    <col min="4872" max="4872" width="11" customWidth="1"/>
    <col min="4873" max="4873" width="12.7109375" customWidth="1"/>
    <col min="4874" max="4874" width="12.85546875" customWidth="1"/>
    <col min="4875" max="4875" width="11.85546875" customWidth="1"/>
    <col min="4876" max="4876" width="17.7109375" customWidth="1"/>
    <col min="4877" max="4877" width="15.140625" customWidth="1"/>
    <col min="4878" max="4878" width="15.5703125" customWidth="1"/>
    <col min="4879" max="4879" width="25.5703125" customWidth="1"/>
    <col min="4880" max="4880" width="14.5703125" customWidth="1"/>
    <col min="4881" max="4881" width="15.140625" customWidth="1"/>
    <col min="4882" max="4882" width="14.28515625" customWidth="1"/>
    <col min="5121" max="5121" width="4.28515625" customWidth="1"/>
    <col min="5122" max="5122" width="10.28515625" customWidth="1"/>
    <col min="5123" max="5123" width="23.85546875" customWidth="1"/>
    <col min="5124" max="5124" width="14.140625" customWidth="1"/>
    <col min="5125" max="5125" width="10.85546875" customWidth="1"/>
    <col min="5126" max="5126" width="11.5703125" customWidth="1"/>
    <col min="5127" max="5127" width="12.7109375" customWidth="1"/>
    <col min="5128" max="5128" width="11" customWidth="1"/>
    <col min="5129" max="5129" width="12.7109375" customWidth="1"/>
    <col min="5130" max="5130" width="12.85546875" customWidth="1"/>
    <col min="5131" max="5131" width="11.85546875" customWidth="1"/>
    <col min="5132" max="5132" width="17.7109375" customWidth="1"/>
    <col min="5133" max="5133" width="15.140625" customWidth="1"/>
    <col min="5134" max="5134" width="15.5703125" customWidth="1"/>
    <col min="5135" max="5135" width="25.5703125" customWidth="1"/>
    <col min="5136" max="5136" width="14.5703125" customWidth="1"/>
    <col min="5137" max="5137" width="15.140625" customWidth="1"/>
    <col min="5138" max="5138" width="14.28515625" customWidth="1"/>
    <col min="5377" max="5377" width="4.28515625" customWidth="1"/>
    <col min="5378" max="5378" width="10.28515625" customWidth="1"/>
    <col min="5379" max="5379" width="23.85546875" customWidth="1"/>
    <col min="5380" max="5380" width="14.140625" customWidth="1"/>
    <col min="5381" max="5381" width="10.85546875" customWidth="1"/>
    <col min="5382" max="5382" width="11.5703125" customWidth="1"/>
    <col min="5383" max="5383" width="12.7109375" customWidth="1"/>
    <col min="5384" max="5384" width="11" customWidth="1"/>
    <col min="5385" max="5385" width="12.7109375" customWidth="1"/>
    <col min="5386" max="5386" width="12.85546875" customWidth="1"/>
    <col min="5387" max="5387" width="11.85546875" customWidth="1"/>
    <col min="5388" max="5388" width="17.7109375" customWidth="1"/>
    <col min="5389" max="5389" width="15.140625" customWidth="1"/>
    <col min="5390" max="5390" width="15.5703125" customWidth="1"/>
    <col min="5391" max="5391" width="25.5703125" customWidth="1"/>
    <col min="5392" max="5392" width="14.5703125" customWidth="1"/>
    <col min="5393" max="5393" width="15.140625" customWidth="1"/>
    <col min="5394" max="5394" width="14.28515625" customWidth="1"/>
    <col min="5633" max="5633" width="4.28515625" customWidth="1"/>
    <col min="5634" max="5634" width="10.28515625" customWidth="1"/>
    <col min="5635" max="5635" width="23.85546875" customWidth="1"/>
    <col min="5636" max="5636" width="14.140625" customWidth="1"/>
    <col min="5637" max="5637" width="10.85546875" customWidth="1"/>
    <col min="5638" max="5638" width="11.5703125" customWidth="1"/>
    <col min="5639" max="5639" width="12.7109375" customWidth="1"/>
    <col min="5640" max="5640" width="11" customWidth="1"/>
    <col min="5641" max="5641" width="12.7109375" customWidth="1"/>
    <col min="5642" max="5642" width="12.85546875" customWidth="1"/>
    <col min="5643" max="5643" width="11.85546875" customWidth="1"/>
    <col min="5644" max="5644" width="17.7109375" customWidth="1"/>
    <col min="5645" max="5645" width="15.140625" customWidth="1"/>
    <col min="5646" max="5646" width="15.5703125" customWidth="1"/>
    <col min="5647" max="5647" width="25.5703125" customWidth="1"/>
    <col min="5648" max="5648" width="14.5703125" customWidth="1"/>
    <col min="5649" max="5649" width="15.140625" customWidth="1"/>
    <col min="5650" max="5650" width="14.28515625" customWidth="1"/>
    <col min="5889" max="5889" width="4.28515625" customWidth="1"/>
    <col min="5890" max="5890" width="10.28515625" customWidth="1"/>
    <col min="5891" max="5891" width="23.85546875" customWidth="1"/>
    <col min="5892" max="5892" width="14.140625" customWidth="1"/>
    <col min="5893" max="5893" width="10.85546875" customWidth="1"/>
    <col min="5894" max="5894" width="11.5703125" customWidth="1"/>
    <col min="5895" max="5895" width="12.7109375" customWidth="1"/>
    <col min="5896" max="5896" width="11" customWidth="1"/>
    <col min="5897" max="5897" width="12.7109375" customWidth="1"/>
    <col min="5898" max="5898" width="12.85546875" customWidth="1"/>
    <col min="5899" max="5899" width="11.85546875" customWidth="1"/>
    <col min="5900" max="5900" width="17.7109375" customWidth="1"/>
    <col min="5901" max="5901" width="15.140625" customWidth="1"/>
    <col min="5902" max="5902" width="15.5703125" customWidth="1"/>
    <col min="5903" max="5903" width="25.5703125" customWidth="1"/>
    <col min="5904" max="5904" width="14.5703125" customWidth="1"/>
    <col min="5905" max="5905" width="15.140625" customWidth="1"/>
    <col min="5906" max="5906" width="14.28515625" customWidth="1"/>
    <col min="6145" max="6145" width="4.28515625" customWidth="1"/>
    <col min="6146" max="6146" width="10.28515625" customWidth="1"/>
    <col min="6147" max="6147" width="23.85546875" customWidth="1"/>
    <col min="6148" max="6148" width="14.140625" customWidth="1"/>
    <col min="6149" max="6149" width="10.85546875" customWidth="1"/>
    <col min="6150" max="6150" width="11.5703125" customWidth="1"/>
    <col min="6151" max="6151" width="12.7109375" customWidth="1"/>
    <col min="6152" max="6152" width="11" customWidth="1"/>
    <col min="6153" max="6153" width="12.7109375" customWidth="1"/>
    <col min="6154" max="6154" width="12.85546875" customWidth="1"/>
    <col min="6155" max="6155" width="11.85546875" customWidth="1"/>
    <col min="6156" max="6156" width="17.7109375" customWidth="1"/>
    <col min="6157" max="6157" width="15.140625" customWidth="1"/>
    <col min="6158" max="6158" width="15.5703125" customWidth="1"/>
    <col min="6159" max="6159" width="25.5703125" customWidth="1"/>
    <col min="6160" max="6160" width="14.5703125" customWidth="1"/>
    <col min="6161" max="6161" width="15.140625" customWidth="1"/>
    <col min="6162" max="6162" width="14.28515625" customWidth="1"/>
    <col min="6401" max="6401" width="4.28515625" customWidth="1"/>
    <col min="6402" max="6402" width="10.28515625" customWidth="1"/>
    <col min="6403" max="6403" width="23.85546875" customWidth="1"/>
    <col min="6404" max="6404" width="14.140625" customWidth="1"/>
    <col min="6405" max="6405" width="10.85546875" customWidth="1"/>
    <col min="6406" max="6406" width="11.5703125" customWidth="1"/>
    <col min="6407" max="6407" width="12.7109375" customWidth="1"/>
    <col min="6408" max="6408" width="11" customWidth="1"/>
    <col min="6409" max="6409" width="12.7109375" customWidth="1"/>
    <col min="6410" max="6410" width="12.85546875" customWidth="1"/>
    <col min="6411" max="6411" width="11.85546875" customWidth="1"/>
    <col min="6412" max="6412" width="17.7109375" customWidth="1"/>
    <col min="6413" max="6413" width="15.140625" customWidth="1"/>
    <col min="6414" max="6414" width="15.5703125" customWidth="1"/>
    <col min="6415" max="6415" width="25.5703125" customWidth="1"/>
    <col min="6416" max="6416" width="14.5703125" customWidth="1"/>
    <col min="6417" max="6417" width="15.140625" customWidth="1"/>
    <col min="6418" max="6418" width="14.28515625" customWidth="1"/>
    <col min="6657" max="6657" width="4.28515625" customWidth="1"/>
    <col min="6658" max="6658" width="10.28515625" customWidth="1"/>
    <col min="6659" max="6659" width="23.85546875" customWidth="1"/>
    <col min="6660" max="6660" width="14.140625" customWidth="1"/>
    <col min="6661" max="6661" width="10.85546875" customWidth="1"/>
    <col min="6662" max="6662" width="11.5703125" customWidth="1"/>
    <col min="6663" max="6663" width="12.7109375" customWidth="1"/>
    <col min="6664" max="6664" width="11" customWidth="1"/>
    <col min="6665" max="6665" width="12.7109375" customWidth="1"/>
    <col min="6666" max="6666" width="12.85546875" customWidth="1"/>
    <col min="6667" max="6667" width="11.85546875" customWidth="1"/>
    <col min="6668" max="6668" width="17.7109375" customWidth="1"/>
    <col min="6669" max="6669" width="15.140625" customWidth="1"/>
    <col min="6670" max="6670" width="15.5703125" customWidth="1"/>
    <col min="6671" max="6671" width="25.5703125" customWidth="1"/>
    <col min="6672" max="6672" width="14.5703125" customWidth="1"/>
    <col min="6673" max="6673" width="15.140625" customWidth="1"/>
    <col min="6674" max="6674" width="14.28515625" customWidth="1"/>
    <col min="6913" max="6913" width="4.28515625" customWidth="1"/>
    <col min="6914" max="6914" width="10.28515625" customWidth="1"/>
    <col min="6915" max="6915" width="23.85546875" customWidth="1"/>
    <col min="6916" max="6916" width="14.140625" customWidth="1"/>
    <col min="6917" max="6917" width="10.85546875" customWidth="1"/>
    <col min="6918" max="6918" width="11.5703125" customWidth="1"/>
    <col min="6919" max="6919" width="12.7109375" customWidth="1"/>
    <col min="6920" max="6920" width="11" customWidth="1"/>
    <col min="6921" max="6921" width="12.7109375" customWidth="1"/>
    <col min="6922" max="6922" width="12.85546875" customWidth="1"/>
    <col min="6923" max="6923" width="11.85546875" customWidth="1"/>
    <col min="6924" max="6924" width="17.7109375" customWidth="1"/>
    <col min="6925" max="6925" width="15.140625" customWidth="1"/>
    <col min="6926" max="6926" width="15.5703125" customWidth="1"/>
    <col min="6927" max="6927" width="25.5703125" customWidth="1"/>
    <col min="6928" max="6928" width="14.5703125" customWidth="1"/>
    <col min="6929" max="6929" width="15.140625" customWidth="1"/>
    <col min="6930" max="6930" width="14.28515625" customWidth="1"/>
    <col min="7169" max="7169" width="4.28515625" customWidth="1"/>
    <col min="7170" max="7170" width="10.28515625" customWidth="1"/>
    <col min="7171" max="7171" width="23.85546875" customWidth="1"/>
    <col min="7172" max="7172" width="14.140625" customWidth="1"/>
    <col min="7173" max="7173" width="10.85546875" customWidth="1"/>
    <col min="7174" max="7174" width="11.5703125" customWidth="1"/>
    <col min="7175" max="7175" width="12.7109375" customWidth="1"/>
    <col min="7176" max="7176" width="11" customWidth="1"/>
    <col min="7177" max="7177" width="12.7109375" customWidth="1"/>
    <col min="7178" max="7178" width="12.85546875" customWidth="1"/>
    <col min="7179" max="7179" width="11.85546875" customWidth="1"/>
    <col min="7180" max="7180" width="17.7109375" customWidth="1"/>
    <col min="7181" max="7181" width="15.140625" customWidth="1"/>
    <col min="7182" max="7182" width="15.5703125" customWidth="1"/>
    <col min="7183" max="7183" width="25.5703125" customWidth="1"/>
    <col min="7184" max="7184" width="14.5703125" customWidth="1"/>
    <col min="7185" max="7185" width="15.140625" customWidth="1"/>
    <col min="7186" max="7186" width="14.28515625" customWidth="1"/>
    <col min="7425" max="7425" width="4.28515625" customWidth="1"/>
    <col min="7426" max="7426" width="10.28515625" customWidth="1"/>
    <col min="7427" max="7427" width="23.85546875" customWidth="1"/>
    <col min="7428" max="7428" width="14.140625" customWidth="1"/>
    <col min="7429" max="7429" width="10.85546875" customWidth="1"/>
    <col min="7430" max="7430" width="11.5703125" customWidth="1"/>
    <col min="7431" max="7431" width="12.7109375" customWidth="1"/>
    <col min="7432" max="7432" width="11" customWidth="1"/>
    <col min="7433" max="7433" width="12.7109375" customWidth="1"/>
    <col min="7434" max="7434" width="12.85546875" customWidth="1"/>
    <col min="7435" max="7435" width="11.85546875" customWidth="1"/>
    <col min="7436" max="7436" width="17.7109375" customWidth="1"/>
    <col min="7437" max="7437" width="15.140625" customWidth="1"/>
    <col min="7438" max="7438" width="15.5703125" customWidth="1"/>
    <col min="7439" max="7439" width="25.5703125" customWidth="1"/>
    <col min="7440" max="7440" width="14.5703125" customWidth="1"/>
    <col min="7441" max="7441" width="15.140625" customWidth="1"/>
    <col min="7442" max="7442" width="14.28515625" customWidth="1"/>
    <col min="7681" max="7681" width="4.28515625" customWidth="1"/>
    <col min="7682" max="7682" width="10.28515625" customWidth="1"/>
    <col min="7683" max="7683" width="23.85546875" customWidth="1"/>
    <col min="7684" max="7684" width="14.140625" customWidth="1"/>
    <col min="7685" max="7685" width="10.85546875" customWidth="1"/>
    <col min="7686" max="7686" width="11.5703125" customWidth="1"/>
    <col min="7687" max="7687" width="12.7109375" customWidth="1"/>
    <col min="7688" max="7688" width="11" customWidth="1"/>
    <col min="7689" max="7689" width="12.7109375" customWidth="1"/>
    <col min="7690" max="7690" width="12.85546875" customWidth="1"/>
    <col min="7691" max="7691" width="11.85546875" customWidth="1"/>
    <col min="7692" max="7692" width="17.7109375" customWidth="1"/>
    <col min="7693" max="7693" width="15.140625" customWidth="1"/>
    <col min="7694" max="7694" width="15.5703125" customWidth="1"/>
    <col min="7695" max="7695" width="25.5703125" customWidth="1"/>
    <col min="7696" max="7696" width="14.5703125" customWidth="1"/>
    <col min="7697" max="7697" width="15.140625" customWidth="1"/>
    <col min="7698" max="7698" width="14.28515625" customWidth="1"/>
    <col min="7937" max="7937" width="4.28515625" customWidth="1"/>
    <col min="7938" max="7938" width="10.28515625" customWidth="1"/>
    <col min="7939" max="7939" width="23.85546875" customWidth="1"/>
    <col min="7940" max="7940" width="14.140625" customWidth="1"/>
    <col min="7941" max="7941" width="10.85546875" customWidth="1"/>
    <col min="7942" max="7942" width="11.5703125" customWidth="1"/>
    <col min="7943" max="7943" width="12.7109375" customWidth="1"/>
    <col min="7944" max="7944" width="11" customWidth="1"/>
    <col min="7945" max="7945" width="12.7109375" customWidth="1"/>
    <col min="7946" max="7946" width="12.85546875" customWidth="1"/>
    <col min="7947" max="7947" width="11.85546875" customWidth="1"/>
    <col min="7948" max="7948" width="17.7109375" customWidth="1"/>
    <col min="7949" max="7949" width="15.140625" customWidth="1"/>
    <col min="7950" max="7950" width="15.5703125" customWidth="1"/>
    <col min="7951" max="7951" width="25.5703125" customWidth="1"/>
    <col min="7952" max="7952" width="14.5703125" customWidth="1"/>
    <col min="7953" max="7953" width="15.140625" customWidth="1"/>
    <col min="7954" max="7954" width="14.28515625" customWidth="1"/>
    <col min="8193" max="8193" width="4.28515625" customWidth="1"/>
    <col min="8194" max="8194" width="10.28515625" customWidth="1"/>
    <col min="8195" max="8195" width="23.85546875" customWidth="1"/>
    <col min="8196" max="8196" width="14.140625" customWidth="1"/>
    <col min="8197" max="8197" width="10.85546875" customWidth="1"/>
    <col min="8198" max="8198" width="11.5703125" customWidth="1"/>
    <col min="8199" max="8199" width="12.7109375" customWidth="1"/>
    <col min="8200" max="8200" width="11" customWidth="1"/>
    <col min="8201" max="8201" width="12.7109375" customWidth="1"/>
    <col min="8202" max="8202" width="12.85546875" customWidth="1"/>
    <col min="8203" max="8203" width="11.85546875" customWidth="1"/>
    <col min="8204" max="8204" width="17.7109375" customWidth="1"/>
    <col min="8205" max="8205" width="15.140625" customWidth="1"/>
    <col min="8206" max="8206" width="15.5703125" customWidth="1"/>
    <col min="8207" max="8207" width="25.5703125" customWidth="1"/>
    <col min="8208" max="8208" width="14.5703125" customWidth="1"/>
    <col min="8209" max="8209" width="15.140625" customWidth="1"/>
    <col min="8210" max="8210" width="14.28515625" customWidth="1"/>
    <col min="8449" max="8449" width="4.28515625" customWidth="1"/>
    <col min="8450" max="8450" width="10.28515625" customWidth="1"/>
    <col min="8451" max="8451" width="23.85546875" customWidth="1"/>
    <col min="8452" max="8452" width="14.140625" customWidth="1"/>
    <col min="8453" max="8453" width="10.85546875" customWidth="1"/>
    <col min="8454" max="8454" width="11.5703125" customWidth="1"/>
    <col min="8455" max="8455" width="12.7109375" customWidth="1"/>
    <col min="8456" max="8456" width="11" customWidth="1"/>
    <col min="8457" max="8457" width="12.7109375" customWidth="1"/>
    <col min="8458" max="8458" width="12.85546875" customWidth="1"/>
    <col min="8459" max="8459" width="11.85546875" customWidth="1"/>
    <col min="8460" max="8460" width="17.7109375" customWidth="1"/>
    <col min="8461" max="8461" width="15.140625" customWidth="1"/>
    <col min="8462" max="8462" width="15.5703125" customWidth="1"/>
    <col min="8463" max="8463" width="25.5703125" customWidth="1"/>
    <col min="8464" max="8464" width="14.5703125" customWidth="1"/>
    <col min="8465" max="8465" width="15.140625" customWidth="1"/>
    <col min="8466" max="8466" width="14.28515625" customWidth="1"/>
    <col min="8705" max="8705" width="4.28515625" customWidth="1"/>
    <col min="8706" max="8706" width="10.28515625" customWidth="1"/>
    <col min="8707" max="8707" width="23.85546875" customWidth="1"/>
    <col min="8708" max="8708" width="14.140625" customWidth="1"/>
    <col min="8709" max="8709" width="10.85546875" customWidth="1"/>
    <col min="8710" max="8710" width="11.5703125" customWidth="1"/>
    <col min="8711" max="8711" width="12.7109375" customWidth="1"/>
    <col min="8712" max="8712" width="11" customWidth="1"/>
    <col min="8713" max="8713" width="12.7109375" customWidth="1"/>
    <col min="8714" max="8714" width="12.85546875" customWidth="1"/>
    <col min="8715" max="8715" width="11.85546875" customWidth="1"/>
    <col min="8716" max="8716" width="17.7109375" customWidth="1"/>
    <col min="8717" max="8717" width="15.140625" customWidth="1"/>
    <col min="8718" max="8718" width="15.5703125" customWidth="1"/>
    <col min="8719" max="8719" width="25.5703125" customWidth="1"/>
    <col min="8720" max="8720" width="14.5703125" customWidth="1"/>
    <col min="8721" max="8721" width="15.140625" customWidth="1"/>
    <col min="8722" max="8722" width="14.28515625" customWidth="1"/>
    <col min="8961" max="8961" width="4.28515625" customWidth="1"/>
    <col min="8962" max="8962" width="10.28515625" customWidth="1"/>
    <col min="8963" max="8963" width="23.85546875" customWidth="1"/>
    <col min="8964" max="8964" width="14.140625" customWidth="1"/>
    <col min="8965" max="8965" width="10.85546875" customWidth="1"/>
    <col min="8966" max="8966" width="11.5703125" customWidth="1"/>
    <col min="8967" max="8967" width="12.7109375" customWidth="1"/>
    <col min="8968" max="8968" width="11" customWidth="1"/>
    <col min="8969" max="8969" width="12.7109375" customWidth="1"/>
    <col min="8970" max="8970" width="12.85546875" customWidth="1"/>
    <col min="8971" max="8971" width="11.85546875" customWidth="1"/>
    <col min="8972" max="8972" width="17.7109375" customWidth="1"/>
    <col min="8973" max="8973" width="15.140625" customWidth="1"/>
    <col min="8974" max="8974" width="15.5703125" customWidth="1"/>
    <col min="8975" max="8975" width="25.5703125" customWidth="1"/>
    <col min="8976" max="8976" width="14.5703125" customWidth="1"/>
    <col min="8977" max="8977" width="15.140625" customWidth="1"/>
    <col min="8978" max="8978" width="14.28515625" customWidth="1"/>
    <col min="9217" max="9217" width="4.28515625" customWidth="1"/>
    <col min="9218" max="9218" width="10.28515625" customWidth="1"/>
    <col min="9219" max="9219" width="23.85546875" customWidth="1"/>
    <col min="9220" max="9220" width="14.140625" customWidth="1"/>
    <col min="9221" max="9221" width="10.85546875" customWidth="1"/>
    <col min="9222" max="9222" width="11.5703125" customWidth="1"/>
    <col min="9223" max="9223" width="12.7109375" customWidth="1"/>
    <col min="9224" max="9224" width="11" customWidth="1"/>
    <col min="9225" max="9225" width="12.7109375" customWidth="1"/>
    <col min="9226" max="9226" width="12.85546875" customWidth="1"/>
    <col min="9227" max="9227" width="11.85546875" customWidth="1"/>
    <col min="9228" max="9228" width="17.7109375" customWidth="1"/>
    <col min="9229" max="9229" width="15.140625" customWidth="1"/>
    <col min="9230" max="9230" width="15.5703125" customWidth="1"/>
    <col min="9231" max="9231" width="25.5703125" customWidth="1"/>
    <col min="9232" max="9232" width="14.5703125" customWidth="1"/>
    <col min="9233" max="9233" width="15.140625" customWidth="1"/>
    <col min="9234" max="9234" width="14.28515625" customWidth="1"/>
    <col min="9473" max="9473" width="4.28515625" customWidth="1"/>
    <col min="9474" max="9474" width="10.28515625" customWidth="1"/>
    <col min="9475" max="9475" width="23.85546875" customWidth="1"/>
    <col min="9476" max="9476" width="14.140625" customWidth="1"/>
    <col min="9477" max="9477" width="10.85546875" customWidth="1"/>
    <col min="9478" max="9478" width="11.5703125" customWidth="1"/>
    <col min="9479" max="9479" width="12.7109375" customWidth="1"/>
    <col min="9480" max="9480" width="11" customWidth="1"/>
    <col min="9481" max="9481" width="12.7109375" customWidth="1"/>
    <col min="9482" max="9482" width="12.85546875" customWidth="1"/>
    <col min="9483" max="9483" width="11.85546875" customWidth="1"/>
    <col min="9484" max="9484" width="17.7109375" customWidth="1"/>
    <col min="9485" max="9485" width="15.140625" customWidth="1"/>
    <col min="9486" max="9486" width="15.5703125" customWidth="1"/>
    <col min="9487" max="9487" width="25.5703125" customWidth="1"/>
    <col min="9488" max="9488" width="14.5703125" customWidth="1"/>
    <col min="9489" max="9489" width="15.140625" customWidth="1"/>
    <col min="9490" max="9490" width="14.28515625" customWidth="1"/>
    <col min="9729" max="9729" width="4.28515625" customWidth="1"/>
    <col min="9730" max="9730" width="10.28515625" customWidth="1"/>
    <col min="9731" max="9731" width="23.85546875" customWidth="1"/>
    <col min="9732" max="9732" width="14.140625" customWidth="1"/>
    <col min="9733" max="9733" width="10.85546875" customWidth="1"/>
    <col min="9734" max="9734" width="11.5703125" customWidth="1"/>
    <col min="9735" max="9735" width="12.7109375" customWidth="1"/>
    <col min="9736" max="9736" width="11" customWidth="1"/>
    <col min="9737" max="9737" width="12.7109375" customWidth="1"/>
    <col min="9738" max="9738" width="12.85546875" customWidth="1"/>
    <col min="9739" max="9739" width="11.85546875" customWidth="1"/>
    <col min="9740" max="9740" width="17.7109375" customWidth="1"/>
    <col min="9741" max="9741" width="15.140625" customWidth="1"/>
    <col min="9742" max="9742" width="15.5703125" customWidth="1"/>
    <col min="9743" max="9743" width="25.5703125" customWidth="1"/>
    <col min="9744" max="9744" width="14.5703125" customWidth="1"/>
    <col min="9745" max="9745" width="15.140625" customWidth="1"/>
    <col min="9746" max="9746" width="14.28515625" customWidth="1"/>
    <col min="9985" max="9985" width="4.28515625" customWidth="1"/>
    <col min="9986" max="9986" width="10.28515625" customWidth="1"/>
    <col min="9987" max="9987" width="23.85546875" customWidth="1"/>
    <col min="9988" max="9988" width="14.140625" customWidth="1"/>
    <col min="9989" max="9989" width="10.85546875" customWidth="1"/>
    <col min="9990" max="9990" width="11.5703125" customWidth="1"/>
    <col min="9991" max="9991" width="12.7109375" customWidth="1"/>
    <col min="9992" max="9992" width="11" customWidth="1"/>
    <col min="9993" max="9993" width="12.7109375" customWidth="1"/>
    <col min="9994" max="9994" width="12.85546875" customWidth="1"/>
    <col min="9995" max="9995" width="11.85546875" customWidth="1"/>
    <col min="9996" max="9996" width="17.7109375" customWidth="1"/>
    <col min="9997" max="9997" width="15.140625" customWidth="1"/>
    <col min="9998" max="9998" width="15.5703125" customWidth="1"/>
    <col min="9999" max="9999" width="25.5703125" customWidth="1"/>
    <col min="10000" max="10000" width="14.5703125" customWidth="1"/>
    <col min="10001" max="10001" width="15.140625" customWidth="1"/>
    <col min="10002" max="10002" width="14.28515625" customWidth="1"/>
    <col min="10241" max="10241" width="4.28515625" customWidth="1"/>
    <col min="10242" max="10242" width="10.28515625" customWidth="1"/>
    <col min="10243" max="10243" width="23.85546875" customWidth="1"/>
    <col min="10244" max="10244" width="14.140625" customWidth="1"/>
    <col min="10245" max="10245" width="10.85546875" customWidth="1"/>
    <col min="10246" max="10246" width="11.5703125" customWidth="1"/>
    <col min="10247" max="10247" width="12.7109375" customWidth="1"/>
    <col min="10248" max="10248" width="11" customWidth="1"/>
    <col min="10249" max="10249" width="12.7109375" customWidth="1"/>
    <col min="10250" max="10250" width="12.85546875" customWidth="1"/>
    <col min="10251" max="10251" width="11.85546875" customWidth="1"/>
    <col min="10252" max="10252" width="17.7109375" customWidth="1"/>
    <col min="10253" max="10253" width="15.140625" customWidth="1"/>
    <col min="10254" max="10254" width="15.5703125" customWidth="1"/>
    <col min="10255" max="10255" width="25.5703125" customWidth="1"/>
    <col min="10256" max="10256" width="14.5703125" customWidth="1"/>
    <col min="10257" max="10257" width="15.140625" customWidth="1"/>
    <col min="10258" max="10258" width="14.28515625" customWidth="1"/>
    <col min="10497" max="10497" width="4.28515625" customWidth="1"/>
    <col min="10498" max="10498" width="10.28515625" customWidth="1"/>
    <col min="10499" max="10499" width="23.85546875" customWidth="1"/>
    <col min="10500" max="10500" width="14.140625" customWidth="1"/>
    <col min="10501" max="10501" width="10.85546875" customWidth="1"/>
    <col min="10502" max="10502" width="11.5703125" customWidth="1"/>
    <col min="10503" max="10503" width="12.7109375" customWidth="1"/>
    <col min="10504" max="10504" width="11" customWidth="1"/>
    <col min="10505" max="10505" width="12.7109375" customWidth="1"/>
    <col min="10506" max="10506" width="12.85546875" customWidth="1"/>
    <col min="10507" max="10507" width="11.85546875" customWidth="1"/>
    <col min="10508" max="10508" width="17.7109375" customWidth="1"/>
    <col min="10509" max="10509" width="15.140625" customWidth="1"/>
    <col min="10510" max="10510" width="15.5703125" customWidth="1"/>
    <col min="10511" max="10511" width="25.5703125" customWidth="1"/>
    <col min="10512" max="10512" width="14.5703125" customWidth="1"/>
    <col min="10513" max="10513" width="15.140625" customWidth="1"/>
    <col min="10514" max="10514" width="14.28515625" customWidth="1"/>
    <col min="10753" max="10753" width="4.28515625" customWidth="1"/>
    <col min="10754" max="10754" width="10.28515625" customWidth="1"/>
    <col min="10755" max="10755" width="23.85546875" customWidth="1"/>
    <col min="10756" max="10756" width="14.140625" customWidth="1"/>
    <col min="10757" max="10757" width="10.85546875" customWidth="1"/>
    <col min="10758" max="10758" width="11.5703125" customWidth="1"/>
    <col min="10759" max="10759" width="12.7109375" customWidth="1"/>
    <col min="10760" max="10760" width="11" customWidth="1"/>
    <col min="10761" max="10761" width="12.7109375" customWidth="1"/>
    <col min="10762" max="10762" width="12.85546875" customWidth="1"/>
    <col min="10763" max="10763" width="11.85546875" customWidth="1"/>
    <col min="10764" max="10764" width="17.7109375" customWidth="1"/>
    <col min="10765" max="10765" width="15.140625" customWidth="1"/>
    <col min="10766" max="10766" width="15.5703125" customWidth="1"/>
    <col min="10767" max="10767" width="25.5703125" customWidth="1"/>
    <col min="10768" max="10768" width="14.5703125" customWidth="1"/>
    <col min="10769" max="10769" width="15.140625" customWidth="1"/>
    <col min="10770" max="10770" width="14.28515625" customWidth="1"/>
    <col min="11009" max="11009" width="4.28515625" customWidth="1"/>
    <col min="11010" max="11010" width="10.28515625" customWidth="1"/>
    <col min="11011" max="11011" width="23.85546875" customWidth="1"/>
    <col min="11012" max="11012" width="14.140625" customWidth="1"/>
    <col min="11013" max="11013" width="10.85546875" customWidth="1"/>
    <col min="11014" max="11014" width="11.5703125" customWidth="1"/>
    <col min="11015" max="11015" width="12.7109375" customWidth="1"/>
    <col min="11016" max="11016" width="11" customWidth="1"/>
    <col min="11017" max="11017" width="12.7109375" customWidth="1"/>
    <col min="11018" max="11018" width="12.85546875" customWidth="1"/>
    <col min="11019" max="11019" width="11.85546875" customWidth="1"/>
    <col min="11020" max="11020" width="17.7109375" customWidth="1"/>
    <col min="11021" max="11021" width="15.140625" customWidth="1"/>
    <col min="11022" max="11022" width="15.5703125" customWidth="1"/>
    <col min="11023" max="11023" width="25.5703125" customWidth="1"/>
    <col min="11024" max="11024" width="14.5703125" customWidth="1"/>
    <col min="11025" max="11025" width="15.140625" customWidth="1"/>
    <col min="11026" max="11026" width="14.28515625" customWidth="1"/>
    <col min="11265" max="11265" width="4.28515625" customWidth="1"/>
    <col min="11266" max="11266" width="10.28515625" customWidth="1"/>
    <col min="11267" max="11267" width="23.85546875" customWidth="1"/>
    <col min="11268" max="11268" width="14.140625" customWidth="1"/>
    <col min="11269" max="11269" width="10.85546875" customWidth="1"/>
    <col min="11270" max="11270" width="11.5703125" customWidth="1"/>
    <col min="11271" max="11271" width="12.7109375" customWidth="1"/>
    <col min="11272" max="11272" width="11" customWidth="1"/>
    <col min="11273" max="11273" width="12.7109375" customWidth="1"/>
    <col min="11274" max="11274" width="12.85546875" customWidth="1"/>
    <col min="11275" max="11275" width="11.85546875" customWidth="1"/>
    <col min="11276" max="11276" width="17.7109375" customWidth="1"/>
    <col min="11277" max="11277" width="15.140625" customWidth="1"/>
    <col min="11278" max="11278" width="15.5703125" customWidth="1"/>
    <col min="11279" max="11279" width="25.5703125" customWidth="1"/>
    <col min="11280" max="11280" width="14.5703125" customWidth="1"/>
    <col min="11281" max="11281" width="15.140625" customWidth="1"/>
    <col min="11282" max="11282" width="14.28515625" customWidth="1"/>
    <col min="11521" max="11521" width="4.28515625" customWidth="1"/>
    <col min="11522" max="11522" width="10.28515625" customWidth="1"/>
    <col min="11523" max="11523" width="23.85546875" customWidth="1"/>
    <col min="11524" max="11524" width="14.140625" customWidth="1"/>
    <col min="11525" max="11525" width="10.85546875" customWidth="1"/>
    <col min="11526" max="11526" width="11.5703125" customWidth="1"/>
    <col min="11527" max="11527" width="12.7109375" customWidth="1"/>
    <col min="11528" max="11528" width="11" customWidth="1"/>
    <col min="11529" max="11529" width="12.7109375" customWidth="1"/>
    <col min="11530" max="11530" width="12.85546875" customWidth="1"/>
    <col min="11531" max="11531" width="11.85546875" customWidth="1"/>
    <col min="11532" max="11532" width="17.7109375" customWidth="1"/>
    <col min="11533" max="11533" width="15.140625" customWidth="1"/>
    <col min="11534" max="11534" width="15.5703125" customWidth="1"/>
    <col min="11535" max="11535" width="25.5703125" customWidth="1"/>
    <col min="11536" max="11536" width="14.5703125" customWidth="1"/>
    <col min="11537" max="11537" width="15.140625" customWidth="1"/>
    <col min="11538" max="11538" width="14.28515625" customWidth="1"/>
    <col min="11777" max="11777" width="4.28515625" customWidth="1"/>
    <col min="11778" max="11778" width="10.28515625" customWidth="1"/>
    <col min="11779" max="11779" width="23.85546875" customWidth="1"/>
    <col min="11780" max="11780" width="14.140625" customWidth="1"/>
    <col min="11781" max="11781" width="10.85546875" customWidth="1"/>
    <col min="11782" max="11782" width="11.5703125" customWidth="1"/>
    <col min="11783" max="11783" width="12.7109375" customWidth="1"/>
    <col min="11784" max="11784" width="11" customWidth="1"/>
    <col min="11785" max="11785" width="12.7109375" customWidth="1"/>
    <col min="11786" max="11786" width="12.85546875" customWidth="1"/>
    <col min="11787" max="11787" width="11.85546875" customWidth="1"/>
    <col min="11788" max="11788" width="17.7109375" customWidth="1"/>
    <col min="11789" max="11789" width="15.140625" customWidth="1"/>
    <col min="11790" max="11790" width="15.5703125" customWidth="1"/>
    <col min="11791" max="11791" width="25.5703125" customWidth="1"/>
    <col min="11792" max="11792" width="14.5703125" customWidth="1"/>
    <col min="11793" max="11793" width="15.140625" customWidth="1"/>
    <col min="11794" max="11794" width="14.28515625" customWidth="1"/>
    <col min="12033" max="12033" width="4.28515625" customWidth="1"/>
    <col min="12034" max="12034" width="10.28515625" customWidth="1"/>
    <col min="12035" max="12035" width="23.85546875" customWidth="1"/>
    <col min="12036" max="12036" width="14.140625" customWidth="1"/>
    <col min="12037" max="12037" width="10.85546875" customWidth="1"/>
    <col min="12038" max="12038" width="11.5703125" customWidth="1"/>
    <col min="12039" max="12039" width="12.7109375" customWidth="1"/>
    <col min="12040" max="12040" width="11" customWidth="1"/>
    <col min="12041" max="12041" width="12.7109375" customWidth="1"/>
    <col min="12042" max="12042" width="12.85546875" customWidth="1"/>
    <col min="12043" max="12043" width="11.85546875" customWidth="1"/>
    <col min="12044" max="12044" width="17.7109375" customWidth="1"/>
    <col min="12045" max="12045" width="15.140625" customWidth="1"/>
    <col min="12046" max="12046" width="15.5703125" customWidth="1"/>
    <col min="12047" max="12047" width="25.5703125" customWidth="1"/>
    <col min="12048" max="12048" width="14.5703125" customWidth="1"/>
    <col min="12049" max="12049" width="15.140625" customWidth="1"/>
    <col min="12050" max="12050" width="14.28515625" customWidth="1"/>
    <col min="12289" max="12289" width="4.28515625" customWidth="1"/>
    <col min="12290" max="12290" width="10.28515625" customWidth="1"/>
    <col min="12291" max="12291" width="23.85546875" customWidth="1"/>
    <col min="12292" max="12292" width="14.140625" customWidth="1"/>
    <col min="12293" max="12293" width="10.85546875" customWidth="1"/>
    <col min="12294" max="12294" width="11.5703125" customWidth="1"/>
    <col min="12295" max="12295" width="12.7109375" customWidth="1"/>
    <col min="12296" max="12296" width="11" customWidth="1"/>
    <col min="12297" max="12297" width="12.7109375" customWidth="1"/>
    <col min="12298" max="12298" width="12.85546875" customWidth="1"/>
    <col min="12299" max="12299" width="11.85546875" customWidth="1"/>
    <col min="12300" max="12300" width="17.7109375" customWidth="1"/>
    <col min="12301" max="12301" width="15.140625" customWidth="1"/>
    <col min="12302" max="12302" width="15.5703125" customWidth="1"/>
    <col min="12303" max="12303" width="25.5703125" customWidth="1"/>
    <col min="12304" max="12304" width="14.5703125" customWidth="1"/>
    <col min="12305" max="12305" width="15.140625" customWidth="1"/>
    <col min="12306" max="12306" width="14.28515625" customWidth="1"/>
    <col min="12545" max="12545" width="4.28515625" customWidth="1"/>
    <col min="12546" max="12546" width="10.28515625" customWidth="1"/>
    <col min="12547" max="12547" width="23.85546875" customWidth="1"/>
    <col min="12548" max="12548" width="14.140625" customWidth="1"/>
    <col min="12549" max="12549" width="10.85546875" customWidth="1"/>
    <col min="12550" max="12550" width="11.5703125" customWidth="1"/>
    <col min="12551" max="12551" width="12.7109375" customWidth="1"/>
    <col min="12552" max="12552" width="11" customWidth="1"/>
    <col min="12553" max="12553" width="12.7109375" customWidth="1"/>
    <col min="12554" max="12554" width="12.85546875" customWidth="1"/>
    <col min="12555" max="12555" width="11.85546875" customWidth="1"/>
    <col min="12556" max="12556" width="17.7109375" customWidth="1"/>
    <col min="12557" max="12557" width="15.140625" customWidth="1"/>
    <col min="12558" max="12558" width="15.5703125" customWidth="1"/>
    <col min="12559" max="12559" width="25.5703125" customWidth="1"/>
    <col min="12560" max="12560" width="14.5703125" customWidth="1"/>
    <col min="12561" max="12561" width="15.140625" customWidth="1"/>
    <col min="12562" max="12562" width="14.28515625" customWidth="1"/>
    <col min="12801" max="12801" width="4.28515625" customWidth="1"/>
    <col min="12802" max="12802" width="10.28515625" customWidth="1"/>
    <col min="12803" max="12803" width="23.85546875" customWidth="1"/>
    <col min="12804" max="12804" width="14.140625" customWidth="1"/>
    <col min="12805" max="12805" width="10.85546875" customWidth="1"/>
    <col min="12806" max="12806" width="11.5703125" customWidth="1"/>
    <col min="12807" max="12807" width="12.7109375" customWidth="1"/>
    <col min="12808" max="12808" width="11" customWidth="1"/>
    <col min="12809" max="12809" width="12.7109375" customWidth="1"/>
    <col min="12810" max="12810" width="12.85546875" customWidth="1"/>
    <col min="12811" max="12811" width="11.85546875" customWidth="1"/>
    <col min="12812" max="12812" width="17.7109375" customWidth="1"/>
    <col min="12813" max="12813" width="15.140625" customWidth="1"/>
    <col min="12814" max="12814" width="15.5703125" customWidth="1"/>
    <col min="12815" max="12815" width="25.5703125" customWidth="1"/>
    <col min="12816" max="12816" width="14.5703125" customWidth="1"/>
    <col min="12817" max="12817" width="15.140625" customWidth="1"/>
    <col min="12818" max="12818" width="14.28515625" customWidth="1"/>
    <col min="13057" max="13057" width="4.28515625" customWidth="1"/>
    <col min="13058" max="13058" width="10.28515625" customWidth="1"/>
    <col min="13059" max="13059" width="23.85546875" customWidth="1"/>
    <col min="13060" max="13060" width="14.140625" customWidth="1"/>
    <col min="13061" max="13061" width="10.85546875" customWidth="1"/>
    <col min="13062" max="13062" width="11.5703125" customWidth="1"/>
    <col min="13063" max="13063" width="12.7109375" customWidth="1"/>
    <col min="13064" max="13064" width="11" customWidth="1"/>
    <col min="13065" max="13065" width="12.7109375" customWidth="1"/>
    <col min="13066" max="13066" width="12.85546875" customWidth="1"/>
    <col min="13067" max="13067" width="11.85546875" customWidth="1"/>
    <col min="13068" max="13068" width="17.7109375" customWidth="1"/>
    <col min="13069" max="13069" width="15.140625" customWidth="1"/>
    <col min="13070" max="13070" width="15.5703125" customWidth="1"/>
    <col min="13071" max="13071" width="25.5703125" customWidth="1"/>
    <col min="13072" max="13072" width="14.5703125" customWidth="1"/>
    <col min="13073" max="13073" width="15.140625" customWidth="1"/>
    <col min="13074" max="13074" width="14.28515625" customWidth="1"/>
    <col min="13313" max="13313" width="4.28515625" customWidth="1"/>
    <col min="13314" max="13314" width="10.28515625" customWidth="1"/>
    <col min="13315" max="13315" width="23.85546875" customWidth="1"/>
    <col min="13316" max="13316" width="14.140625" customWidth="1"/>
    <col min="13317" max="13317" width="10.85546875" customWidth="1"/>
    <col min="13318" max="13318" width="11.5703125" customWidth="1"/>
    <col min="13319" max="13319" width="12.7109375" customWidth="1"/>
    <col min="13320" max="13320" width="11" customWidth="1"/>
    <col min="13321" max="13321" width="12.7109375" customWidth="1"/>
    <col min="13322" max="13322" width="12.85546875" customWidth="1"/>
    <col min="13323" max="13323" width="11.85546875" customWidth="1"/>
    <col min="13324" max="13324" width="17.7109375" customWidth="1"/>
    <col min="13325" max="13325" width="15.140625" customWidth="1"/>
    <col min="13326" max="13326" width="15.5703125" customWidth="1"/>
    <col min="13327" max="13327" width="25.5703125" customWidth="1"/>
    <col min="13328" max="13328" width="14.5703125" customWidth="1"/>
    <col min="13329" max="13329" width="15.140625" customWidth="1"/>
    <col min="13330" max="13330" width="14.28515625" customWidth="1"/>
    <col min="13569" max="13569" width="4.28515625" customWidth="1"/>
    <col min="13570" max="13570" width="10.28515625" customWidth="1"/>
    <col min="13571" max="13571" width="23.85546875" customWidth="1"/>
    <col min="13572" max="13572" width="14.140625" customWidth="1"/>
    <col min="13573" max="13573" width="10.85546875" customWidth="1"/>
    <col min="13574" max="13574" width="11.5703125" customWidth="1"/>
    <col min="13575" max="13575" width="12.7109375" customWidth="1"/>
    <col min="13576" max="13576" width="11" customWidth="1"/>
    <col min="13577" max="13577" width="12.7109375" customWidth="1"/>
    <col min="13578" max="13578" width="12.85546875" customWidth="1"/>
    <col min="13579" max="13579" width="11.85546875" customWidth="1"/>
    <col min="13580" max="13580" width="17.7109375" customWidth="1"/>
    <col min="13581" max="13581" width="15.140625" customWidth="1"/>
    <col min="13582" max="13582" width="15.5703125" customWidth="1"/>
    <col min="13583" max="13583" width="25.5703125" customWidth="1"/>
    <col min="13584" max="13584" width="14.5703125" customWidth="1"/>
    <col min="13585" max="13585" width="15.140625" customWidth="1"/>
    <col min="13586" max="13586" width="14.28515625" customWidth="1"/>
    <col min="13825" max="13825" width="4.28515625" customWidth="1"/>
    <col min="13826" max="13826" width="10.28515625" customWidth="1"/>
    <col min="13827" max="13827" width="23.85546875" customWidth="1"/>
    <col min="13828" max="13828" width="14.140625" customWidth="1"/>
    <col min="13829" max="13829" width="10.85546875" customWidth="1"/>
    <col min="13830" max="13830" width="11.5703125" customWidth="1"/>
    <col min="13831" max="13831" width="12.7109375" customWidth="1"/>
    <col min="13832" max="13832" width="11" customWidth="1"/>
    <col min="13833" max="13833" width="12.7109375" customWidth="1"/>
    <col min="13834" max="13834" width="12.85546875" customWidth="1"/>
    <col min="13835" max="13835" width="11.85546875" customWidth="1"/>
    <col min="13836" max="13836" width="17.7109375" customWidth="1"/>
    <col min="13837" max="13837" width="15.140625" customWidth="1"/>
    <col min="13838" max="13838" width="15.5703125" customWidth="1"/>
    <col min="13839" max="13839" width="25.5703125" customWidth="1"/>
    <col min="13840" max="13840" width="14.5703125" customWidth="1"/>
    <col min="13841" max="13841" width="15.140625" customWidth="1"/>
    <col min="13842" max="13842" width="14.28515625" customWidth="1"/>
    <col min="14081" max="14081" width="4.28515625" customWidth="1"/>
    <col min="14082" max="14082" width="10.28515625" customWidth="1"/>
    <col min="14083" max="14083" width="23.85546875" customWidth="1"/>
    <col min="14084" max="14084" width="14.140625" customWidth="1"/>
    <col min="14085" max="14085" width="10.85546875" customWidth="1"/>
    <col min="14086" max="14086" width="11.5703125" customWidth="1"/>
    <col min="14087" max="14087" width="12.7109375" customWidth="1"/>
    <col min="14088" max="14088" width="11" customWidth="1"/>
    <col min="14089" max="14089" width="12.7109375" customWidth="1"/>
    <col min="14090" max="14090" width="12.85546875" customWidth="1"/>
    <col min="14091" max="14091" width="11.85546875" customWidth="1"/>
    <col min="14092" max="14092" width="17.7109375" customWidth="1"/>
    <col min="14093" max="14093" width="15.140625" customWidth="1"/>
    <col min="14094" max="14094" width="15.5703125" customWidth="1"/>
    <col min="14095" max="14095" width="25.5703125" customWidth="1"/>
    <col min="14096" max="14096" width="14.5703125" customWidth="1"/>
    <col min="14097" max="14097" width="15.140625" customWidth="1"/>
    <col min="14098" max="14098" width="14.28515625" customWidth="1"/>
    <col min="14337" max="14337" width="4.28515625" customWidth="1"/>
    <col min="14338" max="14338" width="10.28515625" customWidth="1"/>
    <col min="14339" max="14339" width="23.85546875" customWidth="1"/>
    <col min="14340" max="14340" width="14.140625" customWidth="1"/>
    <col min="14341" max="14341" width="10.85546875" customWidth="1"/>
    <col min="14342" max="14342" width="11.5703125" customWidth="1"/>
    <col min="14343" max="14343" width="12.7109375" customWidth="1"/>
    <col min="14344" max="14344" width="11" customWidth="1"/>
    <col min="14345" max="14345" width="12.7109375" customWidth="1"/>
    <col min="14346" max="14346" width="12.85546875" customWidth="1"/>
    <col min="14347" max="14347" width="11.85546875" customWidth="1"/>
    <col min="14348" max="14348" width="17.7109375" customWidth="1"/>
    <col min="14349" max="14349" width="15.140625" customWidth="1"/>
    <col min="14350" max="14350" width="15.5703125" customWidth="1"/>
    <col min="14351" max="14351" width="25.5703125" customWidth="1"/>
    <col min="14352" max="14352" width="14.5703125" customWidth="1"/>
    <col min="14353" max="14353" width="15.140625" customWidth="1"/>
    <col min="14354" max="14354" width="14.28515625" customWidth="1"/>
    <col min="14593" max="14593" width="4.28515625" customWidth="1"/>
    <col min="14594" max="14594" width="10.28515625" customWidth="1"/>
    <col min="14595" max="14595" width="23.85546875" customWidth="1"/>
    <col min="14596" max="14596" width="14.140625" customWidth="1"/>
    <col min="14597" max="14597" width="10.85546875" customWidth="1"/>
    <col min="14598" max="14598" width="11.5703125" customWidth="1"/>
    <col min="14599" max="14599" width="12.7109375" customWidth="1"/>
    <col min="14600" max="14600" width="11" customWidth="1"/>
    <col min="14601" max="14601" width="12.7109375" customWidth="1"/>
    <col min="14602" max="14602" width="12.85546875" customWidth="1"/>
    <col min="14603" max="14603" width="11.85546875" customWidth="1"/>
    <col min="14604" max="14604" width="17.7109375" customWidth="1"/>
    <col min="14605" max="14605" width="15.140625" customWidth="1"/>
    <col min="14606" max="14606" width="15.5703125" customWidth="1"/>
    <col min="14607" max="14607" width="25.5703125" customWidth="1"/>
    <col min="14608" max="14608" width="14.5703125" customWidth="1"/>
    <col min="14609" max="14609" width="15.140625" customWidth="1"/>
    <col min="14610" max="14610" width="14.28515625" customWidth="1"/>
    <col min="14849" max="14849" width="4.28515625" customWidth="1"/>
    <col min="14850" max="14850" width="10.28515625" customWidth="1"/>
    <col min="14851" max="14851" width="23.85546875" customWidth="1"/>
    <col min="14852" max="14852" width="14.140625" customWidth="1"/>
    <col min="14853" max="14853" width="10.85546875" customWidth="1"/>
    <col min="14854" max="14854" width="11.5703125" customWidth="1"/>
    <col min="14855" max="14855" width="12.7109375" customWidth="1"/>
    <col min="14856" max="14856" width="11" customWidth="1"/>
    <col min="14857" max="14857" width="12.7109375" customWidth="1"/>
    <col min="14858" max="14858" width="12.85546875" customWidth="1"/>
    <col min="14859" max="14859" width="11.85546875" customWidth="1"/>
    <col min="14860" max="14860" width="17.7109375" customWidth="1"/>
    <col min="14861" max="14861" width="15.140625" customWidth="1"/>
    <col min="14862" max="14862" width="15.5703125" customWidth="1"/>
    <col min="14863" max="14863" width="25.5703125" customWidth="1"/>
    <col min="14864" max="14864" width="14.5703125" customWidth="1"/>
    <col min="14865" max="14865" width="15.140625" customWidth="1"/>
    <col min="14866" max="14866" width="14.28515625" customWidth="1"/>
    <col min="15105" max="15105" width="4.28515625" customWidth="1"/>
    <col min="15106" max="15106" width="10.28515625" customWidth="1"/>
    <col min="15107" max="15107" width="23.85546875" customWidth="1"/>
    <col min="15108" max="15108" width="14.140625" customWidth="1"/>
    <col min="15109" max="15109" width="10.85546875" customWidth="1"/>
    <col min="15110" max="15110" width="11.5703125" customWidth="1"/>
    <col min="15111" max="15111" width="12.7109375" customWidth="1"/>
    <col min="15112" max="15112" width="11" customWidth="1"/>
    <col min="15113" max="15113" width="12.7109375" customWidth="1"/>
    <col min="15114" max="15114" width="12.85546875" customWidth="1"/>
    <col min="15115" max="15115" width="11.85546875" customWidth="1"/>
    <col min="15116" max="15116" width="17.7109375" customWidth="1"/>
    <col min="15117" max="15117" width="15.140625" customWidth="1"/>
    <col min="15118" max="15118" width="15.5703125" customWidth="1"/>
    <col min="15119" max="15119" width="25.5703125" customWidth="1"/>
    <col min="15120" max="15120" width="14.5703125" customWidth="1"/>
    <col min="15121" max="15121" width="15.140625" customWidth="1"/>
    <col min="15122" max="15122" width="14.28515625" customWidth="1"/>
    <col min="15361" max="15361" width="4.28515625" customWidth="1"/>
    <col min="15362" max="15362" width="10.28515625" customWidth="1"/>
    <col min="15363" max="15363" width="23.85546875" customWidth="1"/>
    <col min="15364" max="15364" width="14.140625" customWidth="1"/>
    <col min="15365" max="15365" width="10.85546875" customWidth="1"/>
    <col min="15366" max="15366" width="11.5703125" customWidth="1"/>
    <col min="15367" max="15367" width="12.7109375" customWidth="1"/>
    <col min="15368" max="15368" width="11" customWidth="1"/>
    <col min="15369" max="15369" width="12.7109375" customWidth="1"/>
    <col min="15370" max="15370" width="12.85546875" customWidth="1"/>
    <col min="15371" max="15371" width="11.85546875" customWidth="1"/>
    <col min="15372" max="15372" width="17.7109375" customWidth="1"/>
    <col min="15373" max="15373" width="15.140625" customWidth="1"/>
    <col min="15374" max="15374" width="15.5703125" customWidth="1"/>
    <col min="15375" max="15375" width="25.5703125" customWidth="1"/>
    <col min="15376" max="15376" width="14.5703125" customWidth="1"/>
    <col min="15377" max="15377" width="15.140625" customWidth="1"/>
    <col min="15378" max="15378" width="14.28515625" customWidth="1"/>
    <col min="15617" max="15617" width="4.28515625" customWidth="1"/>
    <col min="15618" max="15618" width="10.28515625" customWidth="1"/>
    <col min="15619" max="15619" width="23.85546875" customWidth="1"/>
    <col min="15620" max="15620" width="14.140625" customWidth="1"/>
    <col min="15621" max="15621" width="10.85546875" customWidth="1"/>
    <col min="15622" max="15622" width="11.5703125" customWidth="1"/>
    <col min="15623" max="15623" width="12.7109375" customWidth="1"/>
    <col min="15624" max="15624" width="11" customWidth="1"/>
    <col min="15625" max="15625" width="12.7109375" customWidth="1"/>
    <col min="15626" max="15626" width="12.85546875" customWidth="1"/>
    <col min="15627" max="15627" width="11.85546875" customWidth="1"/>
    <col min="15628" max="15628" width="17.7109375" customWidth="1"/>
    <col min="15629" max="15629" width="15.140625" customWidth="1"/>
    <col min="15630" max="15630" width="15.5703125" customWidth="1"/>
    <col min="15631" max="15631" width="25.5703125" customWidth="1"/>
    <col min="15632" max="15632" width="14.5703125" customWidth="1"/>
    <col min="15633" max="15633" width="15.140625" customWidth="1"/>
    <col min="15634" max="15634" width="14.28515625" customWidth="1"/>
    <col min="15873" max="15873" width="4.28515625" customWidth="1"/>
    <col min="15874" max="15874" width="10.28515625" customWidth="1"/>
    <col min="15875" max="15875" width="23.85546875" customWidth="1"/>
    <col min="15876" max="15876" width="14.140625" customWidth="1"/>
    <col min="15877" max="15877" width="10.85546875" customWidth="1"/>
    <col min="15878" max="15878" width="11.5703125" customWidth="1"/>
    <col min="15879" max="15879" width="12.7109375" customWidth="1"/>
    <col min="15880" max="15880" width="11" customWidth="1"/>
    <col min="15881" max="15881" width="12.7109375" customWidth="1"/>
    <col min="15882" max="15882" width="12.85546875" customWidth="1"/>
    <col min="15883" max="15883" width="11.85546875" customWidth="1"/>
    <col min="15884" max="15884" width="17.7109375" customWidth="1"/>
    <col min="15885" max="15885" width="15.140625" customWidth="1"/>
    <col min="15886" max="15886" width="15.5703125" customWidth="1"/>
    <col min="15887" max="15887" width="25.5703125" customWidth="1"/>
    <col min="15888" max="15888" width="14.5703125" customWidth="1"/>
    <col min="15889" max="15889" width="15.140625" customWidth="1"/>
    <col min="15890" max="15890" width="14.28515625" customWidth="1"/>
    <col min="16129" max="16129" width="4.28515625" customWidth="1"/>
    <col min="16130" max="16130" width="10.28515625" customWidth="1"/>
    <col min="16131" max="16131" width="23.85546875" customWidth="1"/>
    <col min="16132" max="16132" width="14.140625" customWidth="1"/>
    <col min="16133" max="16133" width="10.85546875" customWidth="1"/>
    <col min="16134" max="16134" width="11.5703125" customWidth="1"/>
    <col min="16135" max="16135" width="12.7109375" customWidth="1"/>
    <col min="16136" max="16136" width="11" customWidth="1"/>
    <col min="16137" max="16137" width="12.7109375" customWidth="1"/>
    <col min="16138" max="16138" width="12.85546875" customWidth="1"/>
    <col min="16139" max="16139" width="11.85546875" customWidth="1"/>
    <col min="16140" max="16140" width="17.7109375" customWidth="1"/>
    <col min="16141" max="16141" width="15.140625" customWidth="1"/>
    <col min="16142" max="16142" width="15.5703125" customWidth="1"/>
    <col min="16143" max="16143" width="25.5703125" customWidth="1"/>
    <col min="16144" max="16144" width="14.5703125" customWidth="1"/>
    <col min="16145" max="16145" width="15.140625" customWidth="1"/>
    <col min="16146" max="16146" width="14.28515625" customWidth="1"/>
  </cols>
  <sheetData>
    <row r="2" spans="1:16" ht="15.75">
      <c r="B2" s="181" t="s">
        <v>186</v>
      </c>
    </row>
    <row r="3" spans="1:16">
      <c r="B3" s="182" t="s">
        <v>266</v>
      </c>
    </row>
    <row r="5" spans="1:16">
      <c r="B5" t="s">
        <v>187</v>
      </c>
    </row>
    <row r="6" spans="1:16" ht="51">
      <c r="A6" s="273" t="s">
        <v>110</v>
      </c>
      <c r="B6" s="274" t="s">
        <v>111</v>
      </c>
      <c r="C6" s="275" t="s">
        <v>112</v>
      </c>
      <c r="D6" s="275" t="s">
        <v>113</v>
      </c>
      <c r="E6" s="275" t="s">
        <v>114</v>
      </c>
      <c r="F6" s="276" t="s">
        <v>115</v>
      </c>
      <c r="G6" s="276" t="s">
        <v>116</v>
      </c>
      <c r="H6" s="276" t="s">
        <v>117</v>
      </c>
      <c r="I6" s="276" t="s">
        <v>118</v>
      </c>
      <c r="J6" s="277" t="s">
        <v>119</v>
      </c>
      <c r="K6" s="277" t="s">
        <v>120</v>
      </c>
      <c r="L6" s="277" t="s">
        <v>121</v>
      </c>
      <c r="M6" s="277" t="s">
        <v>122</v>
      </c>
      <c r="N6" s="277" t="s">
        <v>123</v>
      </c>
      <c r="O6" s="278" t="s">
        <v>124</v>
      </c>
      <c r="P6" s="279" t="s">
        <v>125</v>
      </c>
    </row>
    <row r="7" spans="1:16" ht="191.25">
      <c r="A7" s="280">
        <v>1</v>
      </c>
      <c r="B7" s="280" t="s">
        <v>188</v>
      </c>
      <c r="C7" s="281" t="s">
        <v>189</v>
      </c>
      <c r="D7" s="282" t="s">
        <v>133</v>
      </c>
      <c r="E7" s="283" t="s">
        <v>16</v>
      </c>
      <c r="F7" s="284">
        <v>2200000</v>
      </c>
      <c r="G7" s="285"/>
      <c r="H7" s="285">
        <v>1000000</v>
      </c>
      <c r="I7" s="285">
        <v>1200000</v>
      </c>
      <c r="J7" s="286" t="s">
        <v>134</v>
      </c>
      <c r="K7" s="287">
        <v>1000</v>
      </c>
      <c r="L7" s="288" t="s">
        <v>248</v>
      </c>
      <c r="M7" s="289"/>
      <c r="N7" s="281" t="s">
        <v>190</v>
      </c>
      <c r="O7" s="281" t="s">
        <v>249</v>
      </c>
      <c r="P7" s="280" t="s">
        <v>135</v>
      </c>
    </row>
    <row r="8" spans="1:16" s="267" customFormat="1" ht="165.75">
      <c r="A8" s="280">
        <v>2</v>
      </c>
      <c r="B8" s="280" t="s">
        <v>188</v>
      </c>
      <c r="C8" s="290" t="s">
        <v>191</v>
      </c>
      <c r="D8" s="281" t="s">
        <v>192</v>
      </c>
      <c r="E8" s="287" t="s">
        <v>157</v>
      </c>
      <c r="F8" s="285"/>
      <c r="G8" s="285"/>
      <c r="H8" s="285"/>
      <c r="I8" s="285"/>
      <c r="J8" s="287" t="s">
        <v>193</v>
      </c>
      <c r="K8" s="287"/>
      <c r="L8" s="288" t="s">
        <v>267</v>
      </c>
      <c r="M8" s="291" t="s">
        <v>268</v>
      </c>
      <c r="N8" s="281" t="s">
        <v>269</v>
      </c>
      <c r="O8" s="292" t="s">
        <v>270</v>
      </c>
      <c r="P8" s="292" t="s">
        <v>135</v>
      </c>
    </row>
    <row r="9" spans="1:16" ht="331.5">
      <c r="A9" s="280">
        <v>3</v>
      </c>
      <c r="B9" s="280" t="s">
        <v>194</v>
      </c>
      <c r="C9" s="281" t="s">
        <v>271</v>
      </c>
      <c r="D9" s="282" t="s">
        <v>195</v>
      </c>
      <c r="E9" s="283" t="s">
        <v>196</v>
      </c>
      <c r="F9" s="284"/>
      <c r="G9" s="285"/>
      <c r="H9" s="285"/>
      <c r="I9" s="286"/>
      <c r="J9" s="286" t="s">
        <v>197</v>
      </c>
      <c r="K9" s="293">
        <v>200</v>
      </c>
      <c r="L9" s="286" t="s">
        <v>272</v>
      </c>
      <c r="M9" s="294" t="s">
        <v>273</v>
      </c>
      <c r="N9" s="281" t="s">
        <v>274</v>
      </c>
      <c r="O9" s="281" t="s">
        <v>275</v>
      </c>
      <c r="P9" s="280" t="s">
        <v>135</v>
      </c>
    </row>
    <row r="10" spans="1:16" ht="63.75">
      <c r="A10" s="280">
        <v>4</v>
      </c>
      <c r="B10" s="280" t="s">
        <v>188</v>
      </c>
      <c r="C10" s="281" t="s">
        <v>136</v>
      </c>
      <c r="D10" s="282" t="s">
        <v>137</v>
      </c>
      <c r="E10" s="287" t="s">
        <v>16</v>
      </c>
      <c r="F10" s="285">
        <v>12990000</v>
      </c>
      <c r="G10" s="285">
        <v>3990000</v>
      </c>
      <c r="H10" s="295">
        <v>4000000</v>
      </c>
      <c r="I10" s="295">
        <v>5000000</v>
      </c>
      <c r="J10" s="287">
        <v>8</v>
      </c>
      <c r="K10" s="287">
        <v>2250</v>
      </c>
      <c r="L10" s="288"/>
      <c r="M10" s="289"/>
      <c r="N10" s="289"/>
      <c r="O10" s="280" t="s">
        <v>198</v>
      </c>
      <c r="P10" s="280" t="s">
        <v>135</v>
      </c>
    </row>
    <row r="11" spans="1:16" ht="63.75">
      <c r="A11" s="280">
        <v>5</v>
      </c>
      <c r="B11" s="280" t="s">
        <v>188</v>
      </c>
      <c r="C11" s="281" t="s">
        <v>199</v>
      </c>
      <c r="D11" s="282" t="s">
        <v>138</v>
      </c>
      <c r="E11" s="287" t="s">
        <v>16</v>
      </c>
      <c r="F11" s="296">
        <v>3500000</v>
      </c>
      <c r="G11" s="296">
        <v>500000</v>
      </c>
      <c r="H11" s="297">
        <v>1500000</v>
      </c>
      <c r="I11" s="295">
        <v>1500000</v>
      </c>
      <c r="J11" s="287">
        <v>6</v>
      </c>
      <c r="K11" s="287">
        <v>1170</v>
      </c>
      <c r="L11" s="288" t="s">
        <v>250</v>
      </c>
      <c r="M11" s="298" t="s">
        <v>276</v>
      </c>
      <c r="N11" s="298" t="s">
        <v>277</v>
      </c>
      <c r="O11" s="299" t="s">
        <v>200</v>
      </c>
      <c r="P11" s="280" t="s">
        <v>135</v>
      </c>
    </row>
    <row r="12" spans="1:16" ht="114.75">
      <c r="A12" s="280">
        <v>6</v>
      </c>
      <c r="B12" s="280" t="s">
        <v>188</v>
      </c>
      <c r="C12" s="281" t="s">
        <v>139</v>
      </c>
      <c r="D12" s="281" t="s">
        <v>201</v>
      </c>
      <c r="E12" s="287" t="s">
        <v>16</v>
      </c>
      <c r="F12" s="284">
        <v>1800000</v>
      </c>
      <c r="G12" s="285">
        <v>600000</v>
      </c>
      <c r="H12" s="295">
        <v>600000</v>
      </c>
      <c r="I12" s="295">
        <v>600000</v>
      </c>
      <c r="J12" s="287"/>
      <c r="K12" s="287">
        <v>12000</v>
      </c>
      <c r="L12" s="288"/>
      <c r="M12" s="289"/>
      <c r="N12" s="289"/>
      <c r="O12" s="281" t="s">
        <v>278</v>
      </c>
      <c r="P12" s="280" t="s">
        <v>140</v>
      </c>
    </row>
    <row r="13" spans="1:16" ht="127.5">
      <c r="A13" s="280">
        <v>7</v>
      </c>
      <c r="B13" s="280" t="s">
        <v>188</v>
      </c>
      <c r="C13" s="281" t="s">
        <v>141</v>
      </c>
      <c r="D13" s="282" t="s">
        <v>137</v>
      </c>
      <c r="E13" s="287" t="s">
        <v>17</v>
      </c>
      <c r="F13" s="285">
        <v>8500000</v>
      </c>
      <c r="G13" s="285">
        <v>2860000</v>
      </c>
      <c r="H13" s="285">
        <v>3237070</v>
      </c>
      <c r="I13" s="285">
        <v>50920</v>
      </c>
      <c r="J13" s="287">
        <v>6</v>
      </c>
      <c r="K13" s="287">
        <v>2500</v>
      </c>
      <c r="L13" s="288" t="s">
        <v>142</v>
      </c>
      <c r="M13" s="288" t="s">
        <v>143</v>
      </c>
      <c r="N13" s="288" t="s">
        <v>279</v>
      </c>
      <c r="O13" s="280" t="s">
        <v>251</v>
      </c>
      <c r="P13" s="280" t="s">
        <v>144</v>
      </c>
    </row>
    <row r="14" spans="1:16" ht="127.5">
      <c r="A14" s="280">
        <v>8</v>
      </c>
      <c r="B14" s="280" t="s">
        <v>188</v>
      </c>
      <c r="C14" s="281" t="s">
        <v>145</v>
      </c>
      <c r="D14" s="282" t="s">
        <v>137</v>
      </c>
      <c r="E14" s="287" t="s">
        <v>17</v>
      </c>
      <c r="F14" s="285">
        <v>16500000</v>
      </c>
      <c r="G14" s="285">
        <v>5551150</v>
      </c>
      <c r="H14" s="285">
        <v>6370990</v>
      </c>
      <c r="I14" s="285">
        <v>42160</v>
      </c>
      <c r="J14" s="287">
        <v>6</v>
      </c>
      <c r="K14" s="287">
        <v>4500</v>
      </c>
      <c r="L14" s="288" t="s">
        <v>146</v>
      </c>
      <c r="M14" s="291" t="s">
        <v>280</v>
      </c>
      <c r="N14" s="291" t="s">
        <v>281</v>
      </c>
      <c r="O14" s="300" t="s">
        <v>252</v>
      </c>
      <c r="P14" s="280" t="s">
        <v>147</v>
      </c>
    </row>
    <row r="15" spans="1:16" s="267" customFormat="1" ht="165.75">
      <c r="A15" s="280">
        <v>9</v>
      </c>
      <c r="B15" s="280" t="s">
        <v>202</v>
      </c>
      <c r="C15" s="290" t="s">
        <v>167</v>
      </c>
      <c r="D15" s="301" t="s">
        <v>203</v>
      </c>
      <c r="E15" s="302" t="s">
        <v>157</v>
      </c>
      <c r="F15" s="303">
        <f>203000+5000000</f>
        <v>5203000</v>
      </c>
      <c r="G15" s="304">
        <v>0</v>
      </c>
      <c r="H15" s="304">
        <v>0</v>
      </c>
      <c r="I15" s="284">
        <v>5000000</v>
      </c>
      <c r="J15" s="283" t="s">
        <v>204</v>
      </c>
      <c r="K15" s="302">
        <v>850</v>
      </c>
      <c r="L15" s="291" t="s">
        <v>282</v>
      </c>
      <c r="M15" s="291" t="s">
        <v>283</v>
      </c>
      <c r="N15" s="291" t="s">
        <v>284</v>
      </c>
      <c r="O15" s="292" t="s">
        <v>285</v>
      </c>
      <c r="P15" s="292" t="s">
        <v>168</v>
      </c>
    </row>
    <row r="16" spans="1:16" s="268" customFormat="1" ht="178.5">
      <c r="A16" s="281">
        <v>10</v>
      </c>
      <c r="B16" s="281" t="s">
        <v>202</v>
      </c>
      <c r="C16" s="281" t="s">
        <v>205</v>
      </c>
      <c r="D16" s="281" t="s">
        <v>206</v>
      </c>
      <c r="E16" s="287" t="s">
        <v>196</v>
      </c>
      <c r="F16" s="284">
        <v>2000000</v>
      </c>
      <c r="G16" s="284"/>
      <c r="H16" s="284"/>
      <c r="I16" s="284">
        <v>134360</v>
      </c>
      <c r="J16" s="283">
        <v>6</v>
      </c>
      <c r="K16" s="305">
        <v>2000</v>
      </c>
      <c r="L16" s="288" t="s">
        <v>207</v>
      </c>
      <c r="M16" s="288" t="s">
        <v>208</v>
      </c>
      <c r="N16" s="288" t="s">
        <v>286</v>
      </c>
      <c r="O16" s="292" t="s">
        <v>253</v>
      </c>
      <c r="P16" s="281" t="s">
        <v>147</v>
      </c>
    </row>
    <row r="17" spans="1:16" ht="51">
      <c r="A17" s="306">
        <v>11</v>
      </c>
      <c r="B17" s="306" t="s">
        <v>209</v>
      </c>
      <c r="C17" s="307" t="s">
        <v>126</v>
      </c>
      <c r="D17" s="307" t="s">
        <v>127</v>
      </c>
      <c r="E17" s="308" t="s">
        <v>128</v>
      </c>
      <c r="F17" s="309">
        <v>5000000</v>
      </c>
      <c r="G17" s="310">
        <v>0</v>
      </c>
      <c r="H17" s="310">
        <v>10</v>
      </c>
      <c r="I17" s="310">
        <v>2500000</v>
      </c>
      <c r="J17" s="311">
        <v>12</v>
      </c>
      <c r="K17" s="312">
        <v>850</v>
      </c>
      <c r="L17" s="313" t="s">
        <v>129</v>
      </c>
      <c r="M17" s="314"/>
      <c r="N17" s="314"/>
      <c r="O17" s="315"/>
      <c r="P17" s="306" t="s">
        <v>130</v>
      </c>
    </row>
    <row r="18" spans="1:16" ht="51">
      <c r="A18" s="306">
        <v>12</v>
      </c>
      <c r="B18" s="306" t="s">
        <v>210</v>
      </c>
      <c r="C18" s="307" t="s">
        <v>148</v>
      </c>
      <c r="D18" s="316" t="s">
        <v>131</v>
      </c>
      <c r="E18" s="311" t="s">
        <v>149</v>
      </c>
      <c r="F18" s="310">
        <v>600000</v>
      </c>
      <c r="G18" s="310">
        <v>0</v>
      </c>
      <c r="H18" s="310">
        <v>600000</v>
      </c>
      <c r="I18" s="310">
        <v>0</v>
      </c>
      <c r="J18" s="311">
        <v>12</v>
      </c>
      <c r="K18" s="311">
        <v>114</v>
      </c>
      <c r="L18" s="313" t="s">
        <v>254</v>
      </c>
      <c r="M18" s="312">
        <v>114</v>
      </c>
      <c r="N18" s="317">
        <v>103</v>
      </c>
      <c r="O18" s="315" t="s">
        <v>150</v>
      </c>
      <c r="P18" s="306" t="s">
        <v>151</v>
      </c>
    </row>
    <row r="19" spans="1:16" s="267" customFormat="1" ht="101.25">
      <c r="A19" s="306">
        <v>13</v>
      </c>
      <c r="B19" s="306" t="s">
        <v>210</v>
      </c>
      <c r="C19" s="307" t="s">
        <v>152</v>
      </c>
      <c r="D19" s="307" t="s">
        <v>153</v>
      </c>
      <c r="E19" s="311" t="s">
        <v>132</v>
      </c>
      <c r="F19" s="310">
        <v>7300000</v>
      </c>
      <c r="G19" s="310">
        <v>0</v>
      </c>
      <c r="H19" s="310">
        <v>4300000</v>
      </c>
      <c r="I19" s="310">
        <v>3000000</v>
      </c>
      <c r="J19" s="311">
        <v>12</v>
      </c>
      <c r="K19" s="311">
        <v>1200</v>
      </c>
      <c r="L19" s="313" t="s">
        <v>255</v>
      </c>
      <c r="M19" s="313" t="s">
        <v>154</v>
      </c>
      <c r="N19" s="313" t="s">
        <v>256</v>
      </c>
      <c r="O19" s="318" t="s">
        <v>257</v>
      </c>
      <c r="P19" s="306" t="s">
        <v>151</v>
      </c>
    </row>
    <row r="20" spans="1:16" s="267" customFormat="1" ht="178.5">
      <c r="A20" s="306">
        <v>14</v>
      </c>
      <c r="B20" s="306" t="s">
        <v>210</v>
      </c>
      <c r="C20" s="307" t="s">
        <v>287</v>
      </c>
      <c r="D20" s="307" t="s">
        <v>155</v>
      </c>
      <c r="E20" s="311" t="s">
        <v>109</v>
      </c>
      <c r="F20" s="310">
        <v>8000000</v>
      </c>
      <c r="G20" s="310">
        <v>0</v>
      </c>
      <c r="H20" s="310">
        <v>2500000</v>
      </c>
      <c r="I20" s="310">
        <v>5500000</v>
      </c>
      <c r="J20" s="311">
        <v>12</v>
      </c>
      <c r="K20" s="311">
        <v>1400</v>
      </c>
      <c r="L20" s="319" t="s">
        <v>288</v>
      </c>
      <c r="M20" s="320" t="s">
        <v>289</v>
      </c>
      <c r="N20" s="321" t="s">
        <v>290</v>
      </c>
      <c r="O20" s="322" t="s">
        <v>258</v>
      </c>
      <c r="P20" s="323"/>
    </row>
    <row r="21" spans="1:16" s="267" customFormat="1" ht="51">
      <c r="A21" s="306">
        <v>15</v>
      </c>
      <c r="B21" s="324" t="s">
        <v>259</v>
      </c>
      <c r="C21" s="307" t="s">
        <v>156</v>
      </c>
      <c r="D21" s="307" t="s">
        <v>133</v>
      </c>
      <c r="E21" s="311" t="s">
        <v>157</v>
      </c>
      <c r="F21" s="310">
        <v>2400000</v>
      </c>
      <c r="G21" s="310">
        <v>0</v>
      </c>
      <c r="H21" s="310">
        <v>0</v>
      </c>
      <c r="I21" s="310">
        <v>1000000</v>
      </c>
      <c r="J21" s="311">
        <v>24</v>
      </c>
      <c r="K21" s="311">
        <v>100</v>
      </c>
      <c r="L21" s="313" t="s">
        <v>158</v>
      </c>
      <c r="M21" s="325"/>
      <c r="N21" s="325"/>
      <c r="O21" s="323"/>
      <c r="P21" s="323"/>
    </row>
    <row r="22" spans="1:16" s="267" customFormat="1" ht="127.5">
      <c r="A22" s="306">
        <v>16</v>
      </c>
      <c r="B22" s="306" t="s">
        <v>210</v>
      </c>
      <c r="C22" s="307" t="s">
        <v>159</v>
      </c>
      <c r="D22" s="307" t="s">
        <v>160</v>
      </c>
      <c r="E22" s="311" t="s">
        <v>157</v>
      </c>
      <c r="F22" s="310">
        <v>2000000</v>
      </c>
      <c r="G22" s="310">
        <v>0</v>
      </c>
      <c r="H22" s="310">
        <v>0</v>
      </c>
      <c r="I22" s="310">
        <v>1000000</v>
      </c>
      <c r="J22" s="311">
        <v>24</v>
      </c>
      <c r="K22" s="311">
        <v>100</v>
      </c>
      <c r="L22" s="313" t="s">
        <v>291</v>
      </c>
      <c r="M22" s="326" t="s">
        <v>292</v>
      </c>
      <c r="N22" s="326" t="s">
        <v>293</v>
      </c>
      <c r="O22" s="322" t="s">
        <v>294</v>
      </c>
      <c r="P22" s="323"/>
    </row>
    <row r="23" spans="1:16" s="267" customFormat="1" ht="38.25">
      <c r="A23" s="306">
        <v>17</v>
      </c>
      <c r="B23" s="306" t="s">
        <v>210</v>
      </c>
      <c r="C23" s="307" t="s">
        <v>211</v>
      </c>
      <c r="D23" s="307" t="s">
        <v>260</v>
      </c>
      <c r="E23" s="311" t="s">
        <v>261</v>
      </c>
      <c r="F23" s="310">
        <v>500000</v>
      </c>
      <c r="G23" s="310">
        <v>0</v>
      </c>
      <c r="H23" s="310">
        <v>0</v>
      </c>
      <c r="I23" s="310">
        <v>500000</v>
      </c>
      <c r="J23" s="311"/>
      <c r="K23" s="311">
        <v>1000</v>
      </c>
      <c r="L23" s="313" t="s">
        <v>161</v>
      </c>
      <c r="M23" s="327">
        <v>27</v>
      </c>
      <c r="N23" s="327">
        <v>25</v>
      </c>
      <c r="O23" s="323"/>
      <c r="P23" s="323"/>
    </row>
    <row r="24" spans="1:16" s="267" customFormat="1" ht="25.5">
      <c r="A24" s="306">
        <v>18</v>
      </c>
      <c r="B24" s="306" t="s">
        <v>210</v>
      </c>
      <c r="C24" s="307" t="s">
        <v>162</v>
      </c>
      <c r="D24" s="307" t="s">
        <v>133</v>
      </c>
      <c r="E24" s="311" t="s">
        <v>17</v>
      </c>
      <c r="F24" s="310">
        <v>5500000</v>
      </c>
      <c r="G24" s="310"/>
      <c r="H24" s="310">
        <v>0</v>
      </c>
      <c r="I24" s="310">
        <v>0</v>
      </c>
      <c r="J24" s="311">
        <v>0</v>
      </c>
      <c r="K24" s="311">
        <v>0</v>
      </c>
      <c r="L24" s="313" t="s">
        <v>129</v>
      </c>
      <c r="M24" s="325"/>
      <c r="N24" s="325"/>
      <c r="O24" s="323"/>
      <c r="P24" s="323"/>
    </row>
    <row r="25" spans="1:16" s="267" customFormat="1" ht="101.25">
      <c r="A25" s="306">
        <v>19</v>
      </c>
      <c r="B25" s="306" t="s">
        <v>210</v>
      </c>
      <c r="C25" s="328" t="s">
        <v>163</v>
      </c>
      <c r="D25" s="316" t="s">
        <v>164</v>
      </c>
      <c r="E25" s="311" t="s">
        <v>157</v>
      </c>
      <c r="F25" s="329">
        <v>8400000</v>
      </c>
      <c r="G25" s="330">
        <v>0</v>
      </c>
      <c r="H25" s="330">
        <v>0</v>
      </c>
      <c r="I25" s="329">
        <v>8400000</v>
      </c>
      <c r="J25" s="331">
        <v>12</v>
      </c>
      <c r="K25" s="331">
        <v>1000</v>
      </c>
      <c r="L25" s="319" t="s">
        <v>295</v>
      </c>
      <c r="M25" s="320" t="s">
        <v>296</v>
      </c>
      <c r="N25" s="332" t="s">
        <v>297</v>
      </c>
      <c r="O25" s="322" t="s">
        <v>262</v>
      </c>
      <c r="P25" s="323"/>
    </row>
    <row r="26" spans="1:16" s="267" customFormat="1" ht="63.75">
      <c r="A26" s="306">
        <v>20</v>
      </c>
      <c r="B26" s="306" t="s">
        <v>210</v>
      </c>
      <c r="C26" s="328" t="s">
        <v>165</v>
      </c>
      <c r="D26" s="307" t="s">
        <v>166</v>
      </c>
      <c r="E26" s="331" t="s">
        <v>157</v>
      </c>
      <c r="F26" s="329">
        <v>1000000</v>
      </c>
      <c r="G26" s="330">
        <v>0</v>
      </c>
      <c r="H26" s="330">
        <v>10</v>
      </c>
      <c r="I26" s="329">
        <v>1000000</v>
      </c>
      <c r="J26" s="331">
        <v>12</v>
      </c>
      <c r="K26" s="331">
        <v>100</v>
      </c>
      <c r="L26" s="319" t="s">
        <v>298</v>
      </c>
      <c r="M26" s="326" t="s">
        <v>299</v>
      </c>
      <c r="N26" s="326" t="s">
        <v>300</v>
      </c>
      <c r="O26" s="322" t="s">
        <v>263</v>
      </c>
      <c r="P26" s="323"/>
    </row>
    <row r="27" spans="1:16" s="267" customFormat="1" ht="101.25">
      <c r="A27" s="306">
        <v>21</v>
      </c>
      <c r="B27" s="306" t="s">
        <v>210</v>
      </c>
      <c r="C27" s="328" t="s">
        <v>264</v>
      </c>
      <c r="D27" s="307" t="s">
        <v>169</v>
      </c>
      <c r="E27" s="331" t="s">
        <v>196</v>
      </c>
      <c r="F27" s="329">
        <v>6700000</v>
      </c>
      <c r="G27" s="330">
        <v>0</v>
      </c>
      <c r="H27" s="330">
        <v>0</v>
      </c>
      <c r="I27" s="329">
        <v>6700000</v>
      </c>
      <c r="J27" s="331">
        <v>12</v>
      </c>
      <c r="K27" s="331">
        <v>800</v>
      </c>
      <c r="L27" s="319" t="s">
        <v>301</v>
      </c>
      <c r="M27" s="326" t="s">
        <v>302</v>
      </c>
      <c r="N27" s="321" t="s">
        <v>303</v>
      </c>
      <c r="O27" s="322" t="s">
        <v>265</v>
      </c>
      <c r="P27" s="323" t="s">
        <v>168</v>
      </c>
    </row>
    <row r="28" spans="1:16">
      <c r="A28" s="333"/>
      <c r="B28" s="333" t="s">
        <v>170</v>
      </c>
      <c r="C28" s="334"/>
      <c r="D28" s="334"/>
      <c r="E28" s="335"/>
      <c r="F28" s="336">
        <f t="shared" ref="F28:P28" si="0">SUM(F7:F27)</f>
        <v>100093000</v>
      </c>
      <c r="G28" s="336">
        <f t="shared" si="0"/>
        <v>13501150</v>
      </c>
      <c r="H28" s="336">
        <f t="shared" si="0"/>
        <v>24108080</v>
      </c>
      <c r="I28" s="336">
        <f t="shared" si="0"/>
        <v>43127440</v>
      </c>
      <c r="J28" s="336">
        <f t="shared" si="0"/>
        <v>164</v>
      </c>
      <c r="K28" s="336">
        <f t="shared" si="0"/>
        <v>33134</v>
      </c>
      <c r="L28" s="336">
        <f t="shared" si="0"/>
        <v>0</v>
      </c>
      <c r="M28" s="336"/>
      <c r="N28" s="336"/>
      <c r="O28" s="336">
        <f t="shared" si="0"/>
        <v>0</v>
      </c>
      <c r="P28" s="336">
        <f t="shared" si="0"/>
        <v>0</v>
      </c>
    </row>
    <row r="29" spans="1:16">
      <c r="B29" s="269"/>
      <c r="C29" s="269"/>
      <c r="D29" s="269"/>
      <c r="E29" s="269"/>
      <c r="F29" s="269"/>
      <c r="G29" s="269"/>
      <c r="H29" s="269"/>
      <c r="I29" s="269"/>
    </row>
    <row r="30" spans="1:16">
      <c r="B30" s="269"/>
      <c r="C30" s="269"/>
      <c r="D30" s="269"/>
      <c r="E30" s="269"/>
      <c r="F30" s="270"/>
      <c r="G30" s="269"/>
      <c r="H30" s="269"/>
      <c r="I30" s="271"/>
    </row>
    <row r="31" spans="1:16">
      <c r="H31" s="272"/>
    </row>
  </sheetData>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topLeftCell="F64" zoomScale="70" zoomScaleNormal="70" workbookViewId="0">
      <selection activeCell="Y95" sqref="Y95"/>
    </sheetView>
  </sheetViews>
  <sheetFormatPr defaultRowHeight="15"/>
  <cols>
    <col min="1" max="2" width="0" hidden="1" customWidth="1"/>
    <col min="3" max="3" width="9.42578125" hidden="1" customWidth="1"/>
    <col min="4" max="4" width="16.28515625" hidden="1" customWidth="1"/>
    <col min="5" max="5" width="13.7109375" hidden="1" customWidth="1"/>
    <col min="6" max="6" width="17" customWidth="1"/>
    <col min="7" max="7" width="13" hidden="1" customWidth="1"/>
    <col min="8" max="9" width="13" bestFit="1" customWidth="1"/>
    <col min="10" max="10" width="13.140625" bestFit="1" customWidth="1"/>
    <col min="11" max="11" width="11.42578125" bestFit="1" customWidth="1"/>
    <col min="12" max="12" width="11.28515625" bestFit="1" customWidth="1"/>
    <col min="13" max="14" width="11.42578125" bestFit="1" customWidth="1"/>
    <col min="15" max="15" width="11.28515625" bestFit="1" customWidth="1"/>
    <col min="16" max="16" width="10.7109375" customWidth="1"/>
    <col min="17" max="17" width="11.28515625" bestFit="1" customWidth="1"/>
    <col min="18" max="18" width="10.7109375" bestFit="1" customWidth="1"/>
    <col min="19" max="19" width="13" customWidth="1"/>
    <col min="20" max="20" width="11.5703125" customWidth="1"/>
    <col min="21" max="21" width="10" customWidth="1"/>
    <col min="26" max="26" width="0" hidden="1" customWidth="1"/>
    <col min="27" max="27" width="15.140625" customWidth="1"/>
    <col min="28" max="28" width="16" customWidth="1"/>
    <col min="29" max="29" width="11.85546875" customWidth="1"/>
  </cols>
  <sheetData>
    <row r="1" spans="1:23">
      <c r="J1" s="20"/>
      <c r="K1" s="20"/>
      <c r="L1" s="20"/>
      <c r="M1" s="20"/>
      <c r="N1" s="167" t="s">
        <v>181</v>
      </c>
      <c r="O1" s="165"/>
      <c r="P1" s="165"/>
      <c r="Q1" s="165"/>
      <c r="R1" s="165"/>
      <c r="S1" s="166"/>
      <c r="T1" s="166"/>
    </row>
    <row r="2" spans="1:23">
      <c r="A2" s="1" t="s">
        <v>63</v>
      </c>
      <c r="B2" s="1" t="s">
        <v>64</v>
      </c>
      <c r="C2" s="1" t="s">
        <v>66</v>
      </c>
      <c r="D2" s="1" t="s">
        <v>67</v>
      </c>
      <c r="E2" s="1" t="s">
        <v>68</v>
      </c>
      <c r="F2" s="1"/>
      <c r="G2" s="1" t="s">
        <v>69</v>
      </c>
      <c r="H2" s="1" t="s">
        <v>70</v>
      </c>
      <c r="I2" s="1" t="s">
        <v>71</v>
      </c>
      <c r="J2" s="1" t="s">
        <v>72</v>
      </c>
      <c r="K2" s="1" t="s">
        <v>73</v>
      </c>
      <c r="L2" s="1" t="s">
        <v>74</v>
      </c>
      <c r="M2" s="1" t="s">
        <v>75</v>
      </c>
      <c r="N2" s="1" t="s">
        <v>76</v>
      </c>
      <c r="O2" s="1" t="s">
        <v>77</v>
      </c>
      <c r="P2" s="1" t="s">
        <v>78</v>
      </c>
      <c r="Q2" s="1" t="s">
        <v>91</v>
      </c>
      <c r="R2" s="1" t="s">
        <v>180</v>
      </c>
      <c r="S2" s="3" t="s">
        <v>175</v>
      </c>
      <c r="T2" s="3" t="s">
        <v>176</v>
      </c>
      <c r="U2" s="3" t="s">
        <v>185</v>
      </c>
      <c r="V2" s="3" t="s">
        <v>225</v>
      </c>
      <c r="W2" s="3" t="s">
        <v>226</v>
      </c>
    </row>
    <row r="3" spans="1:23">
      <c r="A3" s="163">
        <f>Α!O8</f>
        <v>-3.3649937690019671</v>
      </c>
      <c r="B3" s="163">
        <f>Α!P8</f>
        <v>-2.478974864777217</v>
      </c>
      <c r="C3" s="163">
        <f>Α!Q8</f>
        <v>-1.0435680888290277</v>
      </c>
      <c r="D3" s="163">
        <f>Α!R8</f>
        <v>-0.52195775148252688</v>
      </c>
      <c r="E3" s="163">
        <f>Α!S8</f>
        <v>-0.31729025877698103</v>
      </c>
      <c r="F3" s="163"/>
      <c r="G3" s="163">
        <f>Α!T8</f>
        <v>-0.1631460736086332</v>
      </c>
      <c r="H3" s="163">
        <f>Α!U8</f>
        <v>-3.6436609959911159E-2</v>
      </c>
      <c r="I3" s="163">
        <f>Α!V8</f>
        <v>0.11680533272953042</v>
      </c>
      <c r="J3" s="3">
        <v>0.6</v>
      </c>
      <c r="K3" s="163">
        <f>Α!X8</f>
        <v>0.58810130820294848</v>
      </c>
      <c r="L3" s="163">
        <f>Α!Y8</f>
        <v>0.78873562214898385</v>
      </c>
      <c r="M3" s="163">
        <f>Α!Z8</f>
        <v>0.87513906671681241</v>
      </c>
      <c r="N3" s="163">
        <f>Α!AA8</f>
        <v>1.426501368539701</v>
      </c>
      <c r="O3" s="163">
        <f>Α!AB8</f>
        <v>1.0995407115795608</v>
      </c>
      <c r="P3" s="163">
        <f>Α!AC8</f>
        <v>0.90518459589881139</v>
      </c>
      <c r="Q3" s="163">
        <f>Α!AD8</f>
        <v>1.5581276533944255</v>
      </c>
      <c r="R3" s="163">
        <v>0.3</v>
      </c>
      <c r="S3" s="3">
        <v>0.6</v>
      </c>
      <c r="T3" s="3">
        <v>0.7</v>
      </c>
      <c r="U3" s="34">
        <v>0.7</v>
      </c>
      <c r="V3" s="34">
        <v>1.1000000000000001</v>
      </c>
      <c r="W3" s="266">
        <v>1</v>
      </c>
    </row>
    <row r="4" spans="1:23">
      <c r="D4" s="1"/>
    </row>
    <row r="5" spans="1:23">
      <c r="D5" s="1"/>
    </row>
    <row r="15" spans="1:23">
      <c r="P15" s="112"/>
      <c r="Q15" s="34"/>
      <c r="R15" s="34"/>
      <c r="S15" s="34"/>
      <c r="T15" s="110"/>
      <c r="U15" s="112"/>
    </row>
    <row r="24" spans="1:23">
      <c r="E24" s="20" t="s">
        <v>182</v>
      </c>
      <c r="F24" s="20"/>
      <c r="G24" s="20"/>
      <c r="H24" s="20"/>
      <c r="I24" s="20"/>
      <c r="J24" s="20"/>
    </row>
    <row r="25" spans="1:23" s="164" customFormat="1">
      <c r="A25" s="3" t="str">
        <f t="shared" ref="A25:M25" si="0">A2</f>
        <v>2013 q1</v>
      </c>
      <c r="B25" s="3" t="str">
        <f t="shared" si="0"/>
        <v>2013 q2</v>
      </c>
      <c r="C25" s="3" t="str">
        <f t="shared" si="0"/>
        <v>2013 q3</v>
      </c>
      <c r="D25" s="3" t="str">
        <f t="shared" si="0"/>
        <v>2013 q4</v>
      </c>
      <c r="E25" s="3" t="str">
        <f t="shared" si="0"/>
        <v>2014 q1</v>
      </c>
      <c r="F25" s="3"/>
      <c r="G25" s="3" t="str">
        <f t="shared" si="0"/>
        <v>2014 q2</v>
      </c>
      <c r="H25" s="3" t="str">
        <f t="shared" si="0"/>
        <v>2014 q3</v>
      </c>
      <c r="I25" s="3" t="str">
        <f t="shared" si="0"/>
        <v>2014 q4</v>
      </c>
      <c r="J25" s="3" t="str">
        <f t="shared" si="0"/>
        <v>2015 q1</v>
      </c>
      <c r="K25" s="3" t="str">
        <f t="shared" si="0"/>
        <v>2015 q2</v>
      </c>
      <c r="L25" s="3" t="str">
        <f t="shared" si="0"/>
        <v>2015 q3</v>
      </c>
      <c r="M25" s="3" t="str">
        <f t="shared" si="0"/>
        <v>2015 q4</v>
      </c>
      <c r="N25" s="3" t="s">
        <v>76</v>
      </c>
      <c r="O25" s="3" t="s">
        <v>77</v>
      </c>
      <c r="P25" s="3" t="s">
        <v>78</v>
      </c>
      <c r="Q25" s="3" t="s">
        <v>91</v>
      </c>
      <c r="R25" s="3" t="s">
        <v>180</v>
      </c>
      <c r="S25" s="3" t="s">
        <v>213</v>
      </c>
      <c r="T25" s="3" t="s">
        <v>176</v>
      </c>
      <c r="U25" s="3" t="s">
        <v>177</v>
      </c>
      <c r="V25" s="3" t="s">
        <v>225</v>
      </c>
      <c r="W25" s="3" t="s">
        <v>226</v>
      </c>
    </row>
    <row r="26" spans="1:23">
      <c r="A26" s="163">
        <f>Α!O13</f>
        <v>-2.2170826692597623</v>
      </c>
      <c r="B26" s="163">
        <v>-2.1369818198812895</v>
      </c>
      <c r="C26" s="163">
        <v>-1.4780501199871066</v>
      </c>
      <c r="D26" s="163">
        <v>-0.78464875607421325</v>
      </c>
      <c r="E26" s="163">
        <v>-0.6</v>
      </c>
      <c r="F26" s="163"/>
      <c r="G26" s="163">
        <v>-0.1</v>
      </c>
      <c r="H26" s="163">
        <v>-0.2</v>
      </c>
      <c r="I26" s="163">
        <v>-2.3366641045352576E-2</v>
      </c>
      <c r="J26" s="163">
        <v>0.4</v>
      </c>
      <c r="K26" s="163">
        <v>0.7</v>
      </c>
      <c r="L26" s="163">
        <v>0.6</v>
      </c>
      <c r="M26" s="163">
        <v>0.65002297442180446</v>
      </c>
      <c r="N26" s="163">
        <v>0.9</v>
      </c>
      <c r="O26" s="163">
        <v>0.8</v>
      </c>
      <c r="P26" s="163">
        <v>0.9</v>
      </c>
      <c r="Q26" s="163">
        <v>0.8</v>
      </c>
      <c r="R26" s="163">
        <v>1.8</v>
      </c>
      <c r="S26" s="163">
        <v>0.8</v>
      </c>
      <c r="T26" s="163">
        <v>0.7</v>
      </c>
      <c r="U26" s="163">
        <v>1.1000000000000001</v>
      </c>
      <c r="V26" s="163">
        <v>0.8</v>
      </c>
      <c r="W26" s="163">
        <v>1.1000000000000001</v>
      </c>
    </row>
    <row r="43" spans="1:24">
      <c r="C43" s="1"/>
      <c r="E43" s="1"/>
      <c r="F43" s="1"/>
      <c r="G43" s="22"/>
      <c r="H43" s="1"/>
      <c r="I43" s="1"/>
      <c r="J43" s="1"/>
      <c r="K43" s="1"/>
    </row>
    <row r="44" spans="1:24">
      <c r="A44" s="1"/>
      <c r="B44" s="1" t="str">
        <f t="shared" ref="B44:N44" si="1">A25</f>
        <v>2013 q1</v>
      </c>
      <c r="C44" s="1" t="str">
        <f t="shared" si="1"/>
        <v>2013 q2</v>
      </c>
      <c r="D44" s="1" t="str">
        <f t="shared" si="1"/>
        <v>2013 q3</v>
      </c>
      <c r="E44" s="1" t="str">
        <f t="shared" si="1"/>
        <v>2013 q4</v>
      </c>
      <c r="F44" s="1"/>
      <c r="G44" s="1" t="str">
        <f>E25</f>
        <v>2014 q1</v>
      </c>
      <c r="H44" s="1" t="str">
        <f t="shared" si="1"/>
        <v>2014 q2</v>
      </c>
      <c r="I44" s="1" t="str">
        <f t="shared" si="1"/>
        <v>2014 q3</v>
      </c>
      <c r="J44" s="3" t="str">
        <f t="shared" si="1"/>
        <v>2014 q4</v>
      </c>
      <c r="K44" s="3" t="str">
        <f t="shared" si="1"/>
        <v>2015 q1</v>
      </c>
      <c r="L44" s="3" t="str">
        <f t="shared" si="1"/>
        <v>2015 q2</v>
      </c>
      <c r="M44" s="1" t="str">
        <f t="shared" si="1"/>
        <v>2015 q3</v>
      </c>
      <c r="N44" s="1" t="str">
        <f t="shared" si="1"/>
        <v>2015 q4</v>
      </c>
      <c r="O44" s="1" t="s">
        <v>76</v>
      </c>
      <c r="P44" s="1" t="s">
        <v>77</v>
      </c>
      <c r="Q44" s="1" t="s">
        <v>78</v>
      </c>
      <c r="R44" s="1" t="s">
        <v>91</v>
      </c>
      <c r="S44" s="3" t="s">
        <v>180</v>
      </c>
      <c r="T44" s="1" t="s">
        <v>213</v>
      </c>
      <c r="U44" s="1" t="s">
        <v>176</v>
      </c>
      <c r="V44" s="1" t="s">
        <v>177</v>
      </c>
      <c r="W44" s="1" t="s">
        <v>225</v>
      </c>
      <c r="X44" s="1" t="s">
        <v>226</v>
      </c>
    </row>
    <row r="45" spans="1:24">
      <c r="A45" s="162" t="s">
        <v>1</v>
      </c>
      <c r="B45" s="163">
        <f>Α!O38</f>
        <v>-3.2082777798301407</v>
      </c>
      <c r="C45" s="163">
        <f>Α!P38</f>
        <v>-0.47014656081718442</v>
      </c>
      <c r="D45" s="163">
        <f>Α!Q38</f>
        <v>0.28934680829553372</v>
      </c>
      <c r="E45" s="163">
        <f>Α!R38</f>
        <v>0.53948269449359998</v>
      </c>
      <c r="F45" s="163" t="s">
        <v>1</v>
      </c>
      <c r="G45" s="163">
        <v>6.3</v>
      </c>
      <c r="H45" s="163">
        <f>Α!S38</f>
        <v>-2.0716718239493872</v>
      </c>
      <c r="I45" s="163">
        <f>Α!T38</f>
        <v>3.3850792429115586</v>
      </c>
      <c r="J45" s="163">
        <f>Α!U38</f>
        <v>1.3670000785435974</v>
      </c>
      <c r="K45" s="163">
        <f>Α!V38</f>
        <v>1.0568196365645406</v>
      </c>
      <c r="L45" s="163">
        <v>-17.600000000000001</v>
      </c>
      <c r="M45" s="163">
        <f>Α!W38</f>
        <v>-4.5907771084538069</v>
      </c>
      <c r="N45" s="163">
        <f>Α!X38</f>
        <v>1.4993011879804214</v>
      </c>
      <c r="O45" s="163">
        <f>Α!Y38</f>
        <v>-0.99555580035182345</v>
      </c>
      <c r="P45" s="163">
        <f>Α!Z38</f>
        <v>0.73157417098113342</v>
      </c>
      <c r="Q45" s="163">
        <v>0.26006666308262538</v>
      </c>
      <c r="R45" s="163">
        <v>1.6639297563591242</v>
      </c>
      <c r="S45" s="3">
        <v>-3.8</v>
      </c>
      <c r="T45" s="163">
        <v>3.6</v>
      </c>
      <c r="U45" s="163">
        <v>2.5</v>
      </c>
      <c r="V45" s="26">
        <v>1.1000000000000001</v>
      </c>
      <c r="W45" s="26">
        <v>0.1</v>
      </c>
      <c r="X45" s="3">
        <v>4</v>
      </c>
    </row>
    <row r="46" spans="1:24">
      <c r="A46" s="4" t="s">
        <v>2</v>
      </c>
      <c r="B46" s="163">
        <f>Α!O40</f>
        <v>-6.6082213130722778</v>
      </c>
      <c r="C46" s="163">
        <f>Α!P40</f>
        <v>-5.5759522716842582</v>
      </c>
      <c r="D46" s="163">
        <f>Α!Q40</f>
        <v>-7.4074892300894675</v>
      </c>
      <c r="E46" s="163">
        <f>Α!R40</f>
        <v>-6.496945982057639</v>
      </c>
      <c r="F46" s="163" t="s">
        <v>233</v>
      </c>
      <c r="G46" s="163">
        <v>1.1000000000000001</v>
      </c>
      <c r="H46" s="163">
        <f>Α!S40</f>
        <v>2.1664242517032761</v>
      </c>
      <c r="I46" s="163">
        <f>Α!T40</f>
        <v>-5.851940656376442</v>
      </c>
      <c r="J46" s="163">
        <f>Α!U40</f>
        <v>-4.9900517309988004</v>
      </c>
      <c r="K46" s="163">
        <f>Α!V40</f>
        <v>0.35740213324397985</v>
      </c>
      <c r="L46" s="163">
        <v>-22.4</v>
      </c>
      <c r="M46" s="163">
        <f>Α!W40</f>
        <v>4.6769795782093411</v>
      </c>
      <c r="N46" s="163">
        <f>Α!X40</f>
        <v>6.7724530207585758</v>
      </c>
      <c r="O46" s="163">
        <f>Α!Y40</f>
        <v>0.8538497921386039</v>
      </c>
      <c r="P46" s="163">
        <f>Α!Z40</f>
        <v>4.9365651379758901E-2</v>
      </c>
      <c r="Q46" s="163">
        <v>-0.83514887436454899</v>
      </c>
      <c r="R46" s="163">
        <v>-0.19385271501496959</v>
      </c>
      <c r="S46" s="3">
        <v>3.7</v>
      </c>
      <c r="T46" s="163">
        <v>2.8</v>
      </c>
      <c r="U46" s="163">
        <v>-6.4</v>
      </c>
      <c r="V46" s="163">
        <v>-10.1</v>
      </c>
      <c r="W46" s="163">
        <v>5.3</v>
      </c>
      <c r="X46" s="163">
        <v>5.0999999999999996</v>
      </c>
    </row>
    <row r="47" spans="1:24">
      <c r="A47" s="4" t="s">
        <v>3</v>
      </c>
      <c r="B47" s="163">
        <f>Α!O42</f>
        <v>-6.6603740192319094</v>
      </c>
      <c r="C47" s="163">
        <f>Α!P42</f>
        <v>2.4080394387561626</v>
      </c>
      <c r="D47" s="163">
        <f>Α!Q42</f>
        <v>6.1994692340924473</v>
      </c>
      <c r="E47" s="163">
        <f>Α!R42</f>
        <v>3.3444718872584644</v>
      </c>
      <c r="F47" s="163" t="s">
        <v>53</v>
      </c>
      <c r="G47" s="163">
        <v>-3.6</v>
      </c>
      <c r="H47" s="163">
        <f>Α!S42</f>
        <v>-3.5848844401956939</v>
      </c>
      <c r="I47" s="163">
        <f>Α!T42</f>
        <v>-3.8464903327403732</v>
      </c>
      <c r="J47" s="163">
        <f>Α!U42</f>
        <v>-3.2694407375955308</v>
      </c>
      <c r="K47" s="163">
        <f>Α!V42</f>
        <v>-6.2801780899228703</v>
      </c>
      <c r="L47" s="163">
        <v>-24.4</v>
      </c>
      <c r="M47" s="163">
        <f>Α!W42</f>
        <v>-0.85979057241310386</v>
      </c>
      <c r="N47" s="163">
        <f>Α!X42</f>
        <v>1.7311196598501795</v>
      </c>
      <c r="O47" s="163">
        <f>Α!Y42</f>
        <v>-3.8146415895445642</v>
      </c>
      <c r="P47" s="163">
        <f>Α!Z42</f>
        <v>7.5835431251508822</v>
      </c>
      <c r="Q47" s="163">
        <v>3.0026605853287691</v>
      </c>
      <c r="R47" s="163">
        <v>-7.9003690036900309</v>
      </c>
      <c r="S47" s="3">
        <v>6.7</v>
      </c>
      <c r="T47" s="163">
        <v>5.7</v>
      </c>
      <c r="U47" s="163">
        <v>0.7</v>
      </c>
      <c r="V47" s="163">
        <v>3.5</v>
      </c>
      <c r="W47" s="163">
        <v>-1.5</v>
      </c>
      <c r="X47" s="163">
        <v>4.7</v>
      </c>
    </row>
    <row r="49" spans="3:24">
      <c r="C49" s="1"/>
      <c r="D49" s="1"/>
      <c r="E49" s="1"/>
      <c r="F49" s="1"/>
      <c r="G49" s="1"/>
      <c r="H49" s="1"/>
      <c r="I49" s="1"/>
      <c r="J49" s="1"/>
    </row>
    <row r="50" spans="3:24">
      <c r="C50" s="1"/>
      <c r="D50" s="1"/>
      <c r="E50" s="1"/>
      <c r="F50" s="1"/>
      <c r="G50" s="1"/>
      <c r="H50" s="1"/>
      <c r="I50" s="1"/>
      <c r="J50" s="1"/>
    </row>
    <row r="51" spans="3:24" ht="25.5" customHeight="1">
      <c r="C51" s="1"/>
      <c r="D51" s="1"/>
      <c r="E51" s="1"/>
      <c r="F51" s="1"/>
      <c r="G51" s="1"/>
      <c r="H51" s="1"/>
      <c r="I51" s="1"/>
      <c r="J51" s="1"/>
      <c r="X51" s="22"/>
    </row>
    <row r="52" spans="3:24" ht="21" customHeight="1">
      <c r="C52" s="1"/>
      <c r="D52" s="1"/>
      <c r="E52" s="1"/>
      <c r="F52" s="1"/>
      <c r="G52" s="1"/>
      <c r="H52" s="1"/>
      <c r="I52" s="1"/>
      <c r="J52" s="1"/>
    </row>
    <row r="68" spans="1:29">
      <c r="D68" s="1"/>
      <c r="E68" s="168" t="s">
        <v>184</v>
      </c>
      <c r="F68" s="168"/>
      <c r="G68" s="1"/>
      <c r="H68" s="1"/>
      <c r="I68" s="1"/>
      <c r="J68" s="1"/>
    </row>
    <row r="70" spans="1:29">
      <c r="A70" s="1"/>
      <c r="B70" s="1"/>
      <c r="C70" s="1"/>
      <c r="D70" s="215"/>
      <c r="E70" s="1"/>
      <c r="F70" s="1"/>
      <c r="G70" s="1" t="str">
        <f>E44</f>
        <v>2013 q4</v>
      </c>
      <c r="H70" s="1" t="str">
        <f t="shared" ref="H70:O70" si="2">G44</f>
        <v>2014 q1</v>
      </c>
      <c r="I70" s="1" t="str">
        <f t="shared" si="2"/>
        <v>2014 q2</v>
      </c>
      <c r="J70" s="1" t="str">
        <f t="shared" si="2"/>
        <v>2014 q3</v>
      </c>
      <c r="K70" s="1" t="str">
        <f t="shared" si="2"/>
        <v>2014 q4</v>
      </c>
      <c r="L70" s="1" t="str">
        <f t="shared" si="2"/>
        <v>2015 q1</v>
      </c>
      <c r="M70" s="1" t="str">
        <f t="shared" si="2"/>
        <v>2015 q2</v>
      </c>
      <c r="N70" s="1" t="str">
        <f t="shared" si="2"/>
        <v>2015 q3</v>
      </c>
      <c r="O70" s="1" t="str">
        <f t="shared" si="2"/>
        <v>2015 q4</v>
      </c>
      <c r="P70" s="1" t="s">
        <v>76</v>
      </c>
      <c r="Q70" s="1" t="s">
        <v>77</v>
      </c>
      <c r="R70" s="1" t="s">
        <v>78</v>
      </c>
      <c r="S70" s="1" t="s">
        <v>91</v>
      </c>
      <c r="T70" s="3" t="s">
        <v>180</v>
      </c>
      <c r="U70" s="1" t="s">
        <v>213</v>
      </c>
      <c r="V70" s="3" t="s">
        <v>176</v>
      </c>
      <c r="W70" s="1" t="s">
        <v>177</v>
      </c>
      <c r="X70" s="1" t="s">
        <v>225</v>
      </c>
      <c r="Y70" s="1" t="s">
        <v>226</v>
      </c>
    </row>
    <row r="71" spans="1:29">
      <c r="A71" s="1"/>
      <c r="B71" s="1"/>
      <c r="C71" s="1" t="str">
        <f t="shared" ref="C71:E71" si="3">B44</f>
        <v>2013 q1</v>
      </c>
      <c r="D71" s="215" t="str">
        <f t="shared" si="3"/>
        <v>2013 q2</v>
      </c>
      <c r="E71" s="1" t="str">
        <f t="shared" si="3"/>
        <v>2013 q3</v>
      </c>
      <c r="F71" s="3" t="s">
        <v>234</v>
      </c>
      <c r="G71" s="3">
        <f>Β!Q3</f>
        <v>0.2</v>
      </c>
      <c r="H71" s="3">
        <v>0.4</v>
      </c>
      <c r="I71" s="163">
        <f>Β!R3</f>
        <v>1.0622755726537254</v>
      </c>
      <c r="J71" s="3">
        <f>Β!S3</f>
        <v>1.2</v>
      </c>
      <c r="K71" s="163">
        <f>Β!T3</f>
        <v>0.35</v>
      </c>
      <c r="L71" s="163">
        <f>Β!U3</f>
        <v>0.34</v>
      </c>
      <c r="M71" s="163">
        <v>0.8</v>
      </c>
      <c r="N71" s="163">
        <f>Β!V3</f>
        <v>1.0509163655136811</v>
      </c>
      <c r="O71" s="163">
        <f>Β!W3</f>
        <v>0.75312580674976648</v>
      </c>
      <c r="P71" s="163">
        <f>Β!X3</f>
        <v>0.78</v>
      </c>
      <c r="Q71" s="163">
        <f>Β!Y3</f>
        <v>0.88854567848135912</v>
      </c>
      <c r="R71" s="163">
        <v>1.1000000000000001</v>
      </c>
      <c r="S71" s="163">
        <f>Β!Z3</f>
        <v>0.99018892402497372</v>
      </c>
      <c r="T71" s="163">
        <v>1.1000000000000001</v>
      </c>
      <c r="U71" s="3">
        <v>0.8</v>
      </c>
      <c r="V71" s="163">
        <v>1.3</v>
      </c>
      <c r="W71" s="163">
        <v>1</v>
      </c>
      <c r="X71" s="163">
        <v>1.2</v>
      </c>
      <c r="Y71" s="163">
        <v>1.3</v>
      </c>
    </row>
    <row r="72" spans="1:29">
      <c r="A72" s="1" t="s">
        <v>23</v>
      </c>
      <c r="B72" s="1"/>
      <c r="C72" s="3">
        <f>Β!N3</f>
        <v>0.2</v>
      </c>
      <c r="D72" s="3">
        <f>Β!O3</f>
        <v>0.83</v>
      </c>
      <c r="E72" s="3">
        <f>Β!P3</f>
        <v>0.4</v>
      </c>
      <c r="F72" s="206" t="s">
        <v>235</v>
      </c>
      <c r="G72" s="206">
        <v>16.3</v>
      </c>
      <c r="H72" s="206">
        <v>16.2</v>
      </c>
      <c r="I72" s="206">
        <v>15.9</v>
      </c>
      <c r="J72" s="206">
        <v>16.3</v>
      </c>
      <c r="K72" s="206">
        <v>16.399999999999999</v>
      </c>
      <c r="L72" s="206">
        <v>16.600000000000001</v>
      </c>
      <c r="M72" s="206">
        <v>15.2</v>
      </c>
      <c r="N72" s="206">
        <v>14.9</v>
      </c>
      <c r="O72" s="207">
        <v>13</v>
      </c>
      <c r="P72" s="208">
        <v>13.2</v>
      </c>
      <c r="Q72" s="209">
        <v>12.9</v>
      </c>
      <c r="R72" s="209">
        <v>13</v>
      </c>
      <c r="S72" s="208">
        <v>13.1</v>
      </c>
      <c r="T72" s="208">
        <v>12.5</v>
      </c>
      <c r="U72" s="208">
        <v>11</v>
      </c>
      <c r="V72" s="208">
        <v>10.5</v>
      </c>
      <c r="W72" s="208">
        <v>10.1</v>
      </c>
      <c r="X72" s="208">
        <v>9.4</v>
      </c>
      <c r="Y72" s="208">
        <v>8.1</v>
      </c>
      <c r="Z72" s="1" t="s">
        <v>236</v>
      </c>
    </row>
    <row r="73" spans="1:29">
      <c r="A73" s="1" t="s">
        <v>179</v>
      </c>
      <c r="B73" s="1"/>
      <c r="C73" s="206">
        <v>14.9</v>
      </c>
      <c r="D73" s="206">
        <v>15.7</v>
      </c>
      <c r="E73" s="206">
        <v>16.5</v>
      </c>
      <c r="Z73" s="1" t="s">
        <v>237</v>
      </c>
      <c r="AB73" s="206" t="s">
        <v>235</v>
      </c>
      <c r="AC73" s="265" t="s">
        <v>234</v>
      </c>
    </row>
    <row r="74" spans="1:29" ht="18" customHeight="1">
      <c r="Y74" s="161"/>
      <c r="Z74" s="1" t="s">
        <v>238</v>
      </c>
      <c r="AB74" s="206">
        <v>16.2</v>
      </c>
      <c r="AC74" s="3">
        <v>0.4</v>
      </c>
    </row>
    <row r="75" spans="1:29">
      <c r="Z75" s="1" t="s">
        <v>239</v>
      </c>
      <c r="AB75" s="206">
        <v>15.9</v>
      </c>
      <c r="AC75" s="3">
        <v>1.1000000000000001</v>
      </c>
    </row>
    <row r="76" spans="1:29">
      <c r="Z76" s="1" t="s">
        <v>240</v>
      </c>
      <c r="AB76" s="206">
        <v>16.3</v>
      </c>
      <c r="AC76" s="163">
        <v>1.2</v>
      </c>
    </row>
    <row r="77" spans="1:29">
      <c r="Z77" s="1" t="s">
        <v>241</v>
      </c>
      <c r="AB77" s="206">
        <v>16.399999999999999</v>
      </c>
      <c r="AC77" s="3">
        <v>0.4</v>
      </c>
    </row>
    <row r="78" spans="1:29">
      <c r="Z78" s="1" t="s">
        <v>242</v>
      </c>
      <c r="AB78" s="206">
        <v>16.600000000000001</v>
      </c>
      <c r="AC78" s="163">
        <v>0.3</v>
      </c>
    </row>
    <row r="79" spans="1:29">
      <c r="Z79" s="1" t="s">
        <v>243</v>
      </c>
      <c r="AB79" s="206">
        <v>15.2</v>
      </c>
      <c r="AC79" s="163">
        <v>0.8</v>
      </c>
    </row>
    <row r="80" spans="1:29">
      <c r="Z80" s="1" t="s">
        <v>76</v>
      </c>
      <c r="AB80" s="206">
        <v>14.9</v>
      </c>
      <c r="AC80" s="163">
        <v>1.1000000000000001</v>
      </c>
    </row>
    <row r="81" spans="1:29">
      <c r="Z81" s="1" t="s">
        <v>77</v>
      </c>
      <c r="AB81" s="206">
        <v>13</v>
      </c>
      <c r="AC81" s="163">
        <v>0.8</v>
      </c>
    </row>
    <row r="82" spans="1:29">
      <c r="Z82" s="1" t="s">
        <v>78</v>
      </c>
      <c r="AB82" s="208">
        <v>13.2</v>
      </c>
      <c r="AC82" s="163">
        <v>0.8</v>
      </c>
    </row>
    <row r="83" spans="1:29">
      <c r="Z83" s="1" t="s">
        <v>91</v>
      </c>
      <c r="AB83" s="209">
        <v>12.9</v>
      </c>
      <c r="AC83" s="163">
        <v>0.9</v>
      </c>
    </row>
    <row r="84" spans="1:29">
      <c r="Z84" s="1" t="s">
        <v>180</v>
      </c>
      <c r="AB84" s="209">
        <v>13</v>
      </c>
      <c r="AC84" s="163">
        <v>1.1000000000000001</v>
      </c>
    </row>
    <row r="85" spans="1:29">
      <c r="Z85" s="1" t="s">
        <v>213</v>
      </c>
      <c r="AB85" s="208">
        <v>13.1</v>
      </c>
      <c r="AC85" s="163">
        <v>1</v>
      </c>
    </row>
    <row r="86" spans="1:29">
      <c r="Z86" s="215" t="s">
        <v>244</v>
      </c>
      <c r="AB86" s="208">
        <v>12.5</v>
      </c>
      <c r="AC86" s="163">
        <v>1.1000000000000001</v>
      </c>
    </row>
    <row r="87" spans="1:29">
      <c r="Z87" s="1" t="s">
        <v>177</v>
      </c>
      <c r="AB87" s="208">
        <v>11</v>
      </c>
      <c r="AC87" s="3">
        <v>0.8</v>
      </c>
    </row>
    <row r="88" spans="1:29">
      <c r="Z88" s="1" t="s">
        <v>225</v>
      </c>
      <c r="AB88" s="208">
        <v>10.5</v>
      </c>
      <c r="AC88" s="163">
        <v>1.3</v>
      </c>
    </row>
    <row r="89" spans="1:29">
      <c r="AB89" s="208">
        <v>10.1</v>
      </c>
      <c r="AC89" s="163">
        <v>1</v>
      </c>
    </row>
    <row r="90" spans="1:29">
      <c r="A90" s="1"/>
      <c r="B90" s="1"/>
      <c r="C90" s="20"/>
      <c r="D90" s="20"/>
      <c r="E90" s="20"/>
      <c r="F90" s="20"/>
      <c r="G90" s="169" t="s">
        <v>183</v>
      </c>
      <c r="H90" s="20"/>
      <c r="I90" s="20"/>
      <c r="J90" s="20"/>
      <c r="K90" s="1"/>
      <c r="L90" s="1"/>
      <c r="M90" s="1"/>
      <c r="N90" s="1"/>
      <c r="O90" s="1"/>
      <c r="P90" s="1"/>
      <c r="Q90" s="1"/>
      <c r="R90" s="1"/>
      <c r="S90" s="1"/>
      <c r="T90" s="1"/>
      <c r="AB90" s="208">
        <v>9.4</v>
      </c>
      <c r="AC90" s="163">
        <v>1.2</v>
      </c>
    </row>
    <row r="91" spans="1:29">
      <c r="A91" s="1"/>
      <c r="B91" s="1"/>
      <c r="C91" s="1" t="str">
        <f t="shared" ref="C91:E91" si="4">C71</f>
        <v>2013 q1</v>
      </c>
      <c r="D91" s="1" t="str">
        <f t="shared" si="4"/>
        <v>2013 q2</v>
      </c>
      <c r="E91" s="1" t="str">
        <f t="shared" si="4"/>
        <v>2013 q3</v>
      </c>
      <c r="F91" s="1"/>
      <c r="G91" s="1" t="str">
        <f t="shared" ref="G91:S91" si="5">G70</f>
        <v>2013 q4</v>
      </c>
      <c r="H91" s="1" t="str">
        <f t="shared" si="5"/>
        <v>2014 q1</v>
      </c>
      <c r="I91" s="1" t="str">
        <f t="shared" si="5"/>
        <v>2014 q2</v>
      </c>
      <c r="J91" s="1" t="str">
        <f t="shared" si="5"/>
        <v>2014 q3</v>
      </c>
      <c r="K91" s="1" t="str">
        <f t="shared" si="5"/>
        <v>2014 q4</v>
      </c>
      <c r="L91" s="1" t="str">
        <f t="shared" si="5"/>
        <v>2015 q1</v>
      </c>
      <c r="M91" s="1" t="str">
        <f t="shared" si="5"/>
        <v>2015 q2</v>
      </c>
      <c r="N91" s="1" t="str">
        <f t="shared" si="5"/>
        <v>2015 q3</v>
      </c>
      <c r="O91" s="1" t="str">
        <f t="shared" si="5"/>
        <v>2015 q4</v>
      </c>
      <c r="P91" s="1" t="str">
        <f t="shared" si="5"/>
        <v>2016 q1</v>
      </c>
      <c r="Q91" s="1" t="str">
        <f t="shared" si="5"/>
        <v>2016 q2</v>
      </c>
      <c r="R91" s="1" t="str">
        <f t="shared" si="5"/>
        <v>2016 q3</v>
      </c>
      <c r="S91" s="1" t="str">
        <f t="shared" si="5"/>
        <v>2016 q4</v>
      </c>
      <c r="T91" s="1" t="s">
        <v>108</v>
      </c>
      <c r="U91" s="1" t="s">
        <v>175</v>
      </c>
      <c r="V91" s="1" t="s">
        <v>176</v>
      </c>
      <c r="W91" s="1" t="s">
        <v>174</v>
      </c>
      <c r="X91" s="1" t="s">
        <v>225</v>
      </c>
      <c r="Y91" s="1" t="s">
        <v>226</v>
      </c>
      <c r="AB91" s="208">
        <v>8.1</v>
      </c>
      <c r="AC91" s="163">
        <v>1.4</v>
      </c>
    </row>
    <row r="92" spans="1:29">
      <c r="A92" s="1" t="str">
        <f>Γ!A22</f>
        <v xml:space="preserve"> &gt;12 μήνες/εργατικό δυναμικό </v>
      </c>
      <c r="B92" s="1"/>
      <c r="C92" s="3">
        <f>Γ!O22</f>
        <v>5.5</v>
      </c>
      <c r="D92" s="3">
        <f>Γ!P22</f>
        <v>5.6</v>
      </c>
      <c r="E92" s="3">
        <f>Γ!Q22</f>
        <v>6.3</v>
      </c>
      <c r="F92" s="3"/>
      <c r="G92" s="3">
        <f>Γ!R22</f>
        <v>6.7</v>
      </c>
      <c r="H92" s="3">
        <f>Γ!S22</f>
        <v>7.4</v>
      </c>
      <c r="I92" s="3">
        <v>7.7</v>
      </c>
      <c r="J92" s="3">
        <f>Γ!T22</f>
        <v>7.7</v>
      </c>
      <c r="K92" s="3">
        <f>Γ!U22</f>
        <v>7.7</v>
      </c>
      <c r="L92" s="163">
        <v>7.6</v>
      </c>
      <c r="M92" s="3">
        <f>Γ!W22</f>
        <v>7.6</v>
      </c>
      <c r="N92" s="3">
        <f>Γ!X22</f>
        <v>6.8</v>
      </c>
      <c r="O92" s="3">
        <v>6.1</v>
      </c>
      <c r="P92" s="3">
        <v>5.8</v>
      </c>
      <c r="Q92" s="3">
        <v>5.6</v>
      </c>
      <c r="R92" s="3">
        <f>Γ!AD22</f>
        <v>5.7</v>
      </c>
      <c r="S92" s="3">
        <v>5.8</v>
      </c>
      <c r="T92" s="3">
        <v>5.3</v>
      </c>
      <c r="U92" s="3">
        <v>4.9000000000000004</v>
      </c>
      <c r="V92" s="3">
        <v>4.3</v>
      </c>
      <c r="W92" s="3">
        <v>3.4</v>
      </c>
      <c r="X92" s="3">
        <v>3.2</v>
      </c>
      <c r="Y92" s="3">
        <v>2.5</v>
      </c>
    </row>
    <row r="93" spans="1:29">
      <c r="P93" s="164"/>
      <c r="Q93" s="164"/>
      <c r="R93" s="164"/>
      <c r="S93" s="164"/>
      <c r="T93" s="164"/>
    </row>
  </sheetData>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H10" sqref="H10"/>
    </sheetView>
  </sheetViews>
  <sheetFormatPr defaultRowHeight="15"/>
  <cols>
    <col min="1" max="1" width="55.28515625" customWidth="1"/>
    <col min="10" max="10" width="19.7109375" customWidth="1"/>
  </cols>
  <sheetData>
    <row r="1" spans="1:9">
      <c r="B1" s="169">
        <v>2013</v>
      </c>
      <c r="C1" s="169">
        <v>2014</v>
      </c>
      <c r="D1" s="169">
        <v>2015</v>
      </c>
      <c r="E1" s="169">
        <v>2016</v>
      </c>
      <c r="F1" s="169">
        <v>2017</v>
      </c>
    </row>
    <row r="2" spans="1:9">
      <c r="A2" s="234" t="s">
        <v>218</v>
      </c>
      <c r="B2" s="3">
        <v>-5.8</v>
      </c>
      <c r="C2" s="3">
        <v>-1.9</v>
      </c>
      <c r="D2" s="3">
        <v>1.5</v>
      </c>
      <c r="E2" s="3">
        <v>3.2</v>
      </c>
      <c r="F2" s="3">
        <v>3.5</v>
      </c>
    </row>
    <row r="3" spans="1:9">
      <c r="A3" s="21" t="s">
        <v>219</v>
      </c>
      <c r="B3" s="164">
        <v>-7.2</v>
      </c>
      <c r="C3" s="3">
        <v>-2.5</v>
      </c>
      <c r="D3" s="3">
        <v>1.4</v>
      </c>
      <c r="E3" s="3">
        <v>3.1</v>
      </c>
      <c r="F3" s="3">
        <v>3.4</v>
      </c>
    </row>
    <row r="4" spans="1:9">
      <c r="B4" s="3"/>
      <c r="C4" s="3"/>
      <c r="D4" s="3"/>
      <c r="E4" s="3"/>
      <c r="F4" s="3"/>
    </row>
    <row r="5" spans="1:9">
      <c r="A5" s="21" t="s">
        <v>220</v>
      </c>
      <c r="B5" s="169">
        <v>2013</v>
      </c>
      <c r="C5" s="169">
        <v>2014</v>
      </c>
      <c r="D5" s="169">
        <v>2015</v>
      </c>
      <c r="E5" s="169">
        <v>2016</v>
      </c>
      <c r="F5" s="169">
        <v>2017</v>
      </c>
    </row>
    <row r="6" spans="1:9">
      <c r="A6" s="233" t="s">
        <v>1</v>
      </c>
      <c r="B6" s="261">
        <v>-0.7</v>
      </c>
      <c r="C6" s="262">
        <v>1</v>
      </c>
      <c r="D6" s="261">
        <v>-0.9</v>
      </c>
      <c r="E6" s="261">
        <v>1.2</v>
      </c>
      <c r="F6" s="261">
        <v>0.9</v>
      </c>
    </row>
    <row r="7" spans="1:9">
      <c r="A7" s="233" t="s">
        <v>2</v>
      </c>
      <c r="B7" s="261">
        <v>-6.5</v>
      </c>
      <c r="C7" s="261">
        <v>-2.1</v>
      </c>
      <c r="D7" s="261">
        <v>3.1</v>
      </c>
      <c r="E7" s="261">
        <v>3.6</v>
      </c>
      <c r="F7" s="263">
        <v>-2.5</v>
      </c>
      <c r="I7" s="263"/>
    </row>
    <row r="8" spans="1:9">
      <c r="A8" s="233" t="s">
        <v>3</v>
      </c>
      <c r="B8" s="261">
        <v>1.3</v>
      </c>
      <c r="C8" s="261">
        <v>-4.3</v>
      </c>
      <c r="D8" s="261">
        <v>1.2</v>
      </c>
      <c r="E8" s="261">
        <v>-5.0999999999999996</v>
      </c>
      <c r="F8" s="261">
        <v>4.2</v>
      </c>
    </row>
    <row r="9" spans="1:9">
      <c r="A9" s="233"/>
      <c r="B9" s="169">
        <v>2013</v>
      </c>
      <c r="C9" s="169">
        <v>2014</v>
      </c>
      <c r="D9" s="169">
        <v>2015</v>
      </c>
      <c r="E9" s="169">
        <v>2016</v>
      </c>
      <c r="F9" s="169">
        <v>2017</v>
      </c>
    </row>
    <row r="10" spans="1:9">
      <c r="A10" s="256" t="s">
        <v>23</v>
      </c>
      <c r="B10" s="257">
        <v>0.4</v>
      </c>
      <c r="C10" s="257">
        <v>0.8</v>
      </c>
      <c r="D10" s="257">
        <v>0.9</v>
      </c>
      <c r="E10" s="257">
        <v>1.2</v>
      </c>
      <c r="F10" s="258">
        <v>1</v>
      </c>
    </row>
    <row r="11" spans="1:9">
      <c r="A11" s="256" t="s">
        <v>179</v>
      </c>
      <c r="B11" s="259">
        <v>15.9</v>
      </c>
      <c r="C11" s="259">
        <v>16.2</v>
      </c>
      <c r="D11" s="259">
        <v>14.9</v>
      </c>
      <c r="E11" s="260">
        <v>13</v>
      </c>
      <c r="F11" s="260">
        <v>11</v>
      </c>
    </row>
    <row r="12" spans="1:9">
      <c r="A12" s="256"/>
      <c r="B12" s="169">
        <v>2013</v>
      </c>
      <c r="C12" s="169">
        <v>2014</v>
      </c>
      <c r="D12" s="169">
        <v>2015</v>
      </c>
      <c r="E12" s="169">
        <v>2016</v>
      </c>
      <c r="F12" s="169">
        <v>2017</v>
      </c>
    </row>
    <row r="13" spans="1:9">
      <c r="A13" s="236" t="s">
        <v>221</v>
      </c>
      <c r="B13" s="235">
        <v>6</v>
      </c>
      <c r="C13" s="164">
        <v>7.6</v>
      </c>
      <c r="D13" s="164">
        <v>6.8</v>
      </c>
      <c r="E13" s="164">
        <v>5.7</v>
      </c>
      <c r="F13" s="164">
        <v>4.5</v>
      </c>
    </row>
    <row r="14" spans="1:9">
      <c r="B14" s="164"/>
      <c r="C14" s="164"/>
      <c r="D14" s="164"/>
      <c r="E14" s="164"/>
      <c r="F14" s="16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Περιεχόμενα</vt:lpstr>
      <vt:lpstr>Α</vt:lpstr>
      <vt:lpstr>Β</vt:lpstr>
      <vt:lpstr>Γ</vt:lpstr>
      <vt:lpstr>Δ</vt:lpstr>
      <vt:lpstr>ALMPs</vt:lpstr>
      <vt:lpstr>Q graphs</vt:lpstr>
      <vt:lpstr>ΕΤΗΣΙΑ</vt:lpstr>
      <vt:lpstr>Α!Print_Area</vt:lpstr>
      <vt:lpstr>Β!Print_Area</vt:lpstr>
      <vt:lpstr>Γ!Print_Area</vt:lpstr>
      <vt:lpstr>Δ!Print_Area</vt:lpstr>
      <vt:lpstr>Περιεχόμενα!Print_Area</vt:lpstr>
      <vt:lpstr>Α!Print_Titles</vt:lpstr>
      <vt:lpstr>Β!Print_Titles</vt:lpstr>
      <vt:lpstr>Γ!Print_Titles</vt:lpstr>
      <vt:lpstr>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2018-03-13T07:30:36Z</cp:lastPrinted>
  <dcterms:created xsi:type="dcterms:W3CDTF">2016-07-13T06:54:27Z</dcterms:created>
  <dcterms:modified xsi:type="dcterms:W3CDTF">2018-10-10T06:15:24Z</dcterms:modified>
</cp:coreProperties>
</file>