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320" windowWidth="10170" windowHeight="822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<sst xmlns="http://schemas.openxmlformats.org/spreadsheetml/2006/main" count="1292" uniqueCount="135">
  <si>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</si>
  <si>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</si>
  <si>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</si>
  <si>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</si>
  <si>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</si>
  <si>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</si>
  <si>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</si>
  <si>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</si>
  <si>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</si>
  <si>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</si>
  <si>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</si>
  <si>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</si>
  <si>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</si>
  <si>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</si>
  <si>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</si>
  <si>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</si>
  <si>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</si>
  <si>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</si>
  <si>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</si>
  <si>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</si>
  <si>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</si>
  <si>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</si>
  <si>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</si>
  <si>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</si>
  <si>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</si>
  <si>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</si>
  <si>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</si>
  <si>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</si>
  <si>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</si>
  <si>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</si>
  <si>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</si>
  <si>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</si>
  <si>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</si>
  <si>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</si>
  <si>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</si>
  <si>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</si>
  <si>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</si>
  <si>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</si>
  <si>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</si>
  <si>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</si>
  <si>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</si>
  <si>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</si>
  <si>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</si>
  <si>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</si>
  <si>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</si>
  <si>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</si>
  <si>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</si>
  <si>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</si>
  <si>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</si>
  <si>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</si>
  <si>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</si>
  <si>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</si>
  <si>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</si>
  <si>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</si>
  <si>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</si>
  <si>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</si>
  <si>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</si>
  <si>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</si>
  <si>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</si>
  <si>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</si>
  <si>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</si>
  <si>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</si>
  <si>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</si>
  <si>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</si>
  <si>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</si>
  <si>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</si>
  <si>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</si>
  <si>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</si>
  <si>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</si>
  <si>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</si>
  <si>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</si>
  <si>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</si>
  <si>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</si>
  <si>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</si>
  <si>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</si>
  <si>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</si>
  <si>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</si>
  <si>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</si>
  <si>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</si>
  <si>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</si>
  <si>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</si>
  <si>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</si>
  <si>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</si>
  <si>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</si>
  <si>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</si>
  <si>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</si>
  <si>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</si>
  <si>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</si>
  <si>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</si>
  <si>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</si>
  <si>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</si>
  <si>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</si>
  <si>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</si>
  <si>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</si>
  <si>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</si>
  <si>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</si>
  <si>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</si>
  <si>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</si>
  <si>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</si>
  <si>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</si>
  <si>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</si>
  <si>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</si>
  <si>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</si>
  <si>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</si>
  <si>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</si>
  <si>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</si>
  <si>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</si>
  <si>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</si>
  <si>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</si>
  <si>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</si>
  <si>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</si>
  <si>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</si>
  <si>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</si>
  <si>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</si>
  <si>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</si>
  <si>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</si>
  <si>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</si>
  <si>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</si>
  <si>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</si>
  <si>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</si>
  <si>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</si>
  <si>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</si>
  <si>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Table E1. Revenue from tourism by month (£ and € -ml)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</si>
  <si>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</si>
  <si>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</si>
  <si>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</si>
  <si>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</si>
  <si>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</si>
  <si>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</si>
  <si>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</si>
  <si>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</si>
  <si>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</si>
  <si>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</si>
  <si>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</si>
  <si>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 xml:space="preserve">Jan-June 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</si>
</sst>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3" borderId="0" applyNumberFormat="0" applyBorder="0" applyAlignment="0" applyProtection="0"/>
    <xf numFmtId="0" fontId="31" fillId="22" borderId="1" applyNumberFormat="0" applyAlignment="0" applyProtection="0"/>
    <xf numFmtId="0" fontId="45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9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188" fontId="53" fillId="0" borderId="0" xfId="0" applyNumberFormat="1" applyFont="1" applyBorder="1" applyAlignment="1">
      <alignment horizontal="center" wrapText="1"/>
    </xf>
    <xf numFmtId="188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115</v>
      </c>
    </row>
    <row r="4" ht="15">
      <c r="A4" s="281" t="s">
        <v>50</v>
      </c>
    </row>
    <row r="6" ht="15">
      <c r="A6" s="11" t="s">
        <v>123</v>
      </c>
    </row>
    <row r="7" ht="15">
      <c r="A7" s="11" t="s">
        <v>127</v>
      </c>
    </row>
    <row r="8" ht="15">
      <c r="A8" s="11" t="s">
        <v>120</v>
      </c>
    </row>
    <row r="9" ht="15">
      <c r="A9" s="11" t="s">
        <v>124</v>
      </c>
    </row>
    <row r="10" ht="15">
      <c r="A10" s="11" t="s">
        <v>131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Q1">
      <selection activeCell="X39" sqref="X39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117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9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 t="shared" si="6"/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>(X10-W10)/W10*100</f>
        <v>-4.712824865607698</v>
      </c>
      <c r="AN10" s="172">
        <f>(Y10-X10)/X10*100</f>
        <v>-1.7815482502651037</v>
      </c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>(Y11-X11)/X11*100</f>
        <v>-14.347106217835147</v>
      </c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182">
        <v>276.244</v>
      </c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>
        <f>(Y12-X12)/X12*100</f>
        <v>-0.19401620775991768</v>
      </c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>
        <v>308.219</v>
      </c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>
        <f>(Y13-X13)/X13*100</f>
        <v>-6.593792900717317</v>
      </c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182"/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/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/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106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300">
        <f t="shared" si="15"/>
        <v>2418.233</v>
      </c>
      <c r="O21" s="300">
        <f>SUM(O8:O19)</f>
        <v>2303.2429999999995</v>
      </c>
      <c r="P21" s="300">
        <f t="shared" si="15"/>
        <v>2349.0069999999996</v>
      </c>
      <c r="Q21" s="300">
        <f t="shared" si="15"/>
        <v>2470.0570000000002</v>
      </c>
      <c r="R21" s="300">
        <f t="shared" si="15"/>
        <v>2400.9189999999994</v>
      </c>
      <c r="S21" s="300">
        <f t="shared" si="15"/>
        <v>2416.0750000000003</v>
      </c>
      <c r="T21" s="300">
        <f t="shared" si="15"/>
        <v>2403.744</v>
      </c>
      <c r="U21" s="300">
        <f t="shared" si="15"/>
        <v>2141.1870000000004</v>
      </c>
      <c r="V21" s="300">
        <f t="shared" si="15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6">
        <f t="shared" si="18"/>
        <v>54.067</v>
      </c>
      <c r="O24" s="296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 aca="true" t="shared" si="27" ref="AN24:AN29">(Y24-X24)/X24*100</f>
        <v>-11.182524679689138</v>
      </c>
    </row>
    <row r="25" spans="1:40" s="124" customFormat="1" ht="15.75">
      <c r="A25" s="13" t="s">
        <v>40</v>
      </c>
      <c r="B25" s="181">
        <f aca="true" t="shared" si="28" ref="B25:N35">B9+B24</f>
        <v>108.69300000000001</v>
      </c>
      <c r="C25" s="181">
        <f t="shared" si="28"/>
        <v>44.275999999999996</v>
      </c>
      <c r="D25" s="181">
        <f t="shared" si="28"/>
        <v>115</v>
      </c>
      <c r="E25" s="181">
        <f t="shared" si="28"/>
        <v>136.60000000000002</v>
      </c>
      <c r="F25" s="181">
        <f t="shared" si="28"/>
        <v>117</v>
      </c>
      <c r="G25" s="181">
        <f t="shared" si="28"/>
        <v>117</v>
      </c>
      <c r="H25" s="181">
        <f t="shared" si="28"/>
        <v>152.3</v>
      </c>
      <c r="I25" s="181">
        <f t="shared" si="28"/>
        <v>135.579</v>
      </c>
      <c r="J25" s="181">
        <f t="shared" si="28"/>
        <v>125.925</v>
      </c>
      <c r="K25" s="181">
        <f t="shared" si="28"/>
        <v>131.781</v>
      </c>
      <c r="L25" s="181">
        <f t="shared" si="28"/>
        <v>150.796</v>
      </c>
      <c r="M25" s="181">
        <f t="shared" si="28"/>
        <v>147.781</v>
      </c>
      <c r="N25" s="296">
        <f t="shared" si="28"/>
        <v>126.017</v>
      </c>
      <c r="O25" s="296">
        <f aca="true" t="shared" si="29" ref="O25:O35">O9+O24</f>
        <v>137.501</v>
      </c>
      <c r="P25" s="296">
        <f aca="true" t="shared" si="30" ref="P25:R26">P9+P24</f>
        <v>132.209</v>
      </c>
      <c r="Q25" s="296">
        <f t="shared" si="30"/>
        <v>131.494</v>
      </c>
      <c r="R25" s="296">
        <f t="shared" si="30"/>
        <v>121.026</v>
      </c>
      <c r="S25" s="296">
        <f aca="true" t="shared" si="31" ref="S25:W27">S9+S24</f>
        <v>114.946</v>
      </c>
      <c r="T25" s="296">
        <f t="shared" si="31"/>
        <v>120.798</v>
      </c>
      <c r="U25" s="296">
        <f t="shared" si="31"/>
        <v>103.69200000000001</v>
      </c>
      <c r="V25" s="296">
        <f t="shared" si="31"/>
        <v>101.202</v>
      </c>
      <c r="W25" s="296">
        <f t="shared" si="31"/>
        <v>106.73599999999999</v>
      </c>
      <c r="X25" s="296">
        <f aca="true" t="shared" si="32" ref="X25:Y31">X9+X24</f>
        <v>103.03</v>
      </c>
      <c r="Y25" s="296">
        <f t="shared" si="32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 t="shared" si="27"/>
        <v>-17.875376104047366</v>
      </c>
    </row>
    <row r="26" spans="1:40" s="124" customFormat="1" ht="15.75">
      <c r="A26" s="13" t="s">
        <v>41</v>
      </c>
      <c r="B26" s="181">
        <f t="shared" si="28"/>
        <v>221.145</v>
      </c>
      <c r="C26" s="181">
        <f t="shared" si="28"/>
        <v>89.091</v>
      </c>
      <c r="D26" s="181">
        <f t="shared" si="28"/>
        <v>222</v>
      </c>
      <c r="E26" s="181">
        <f t="shared" si="28"/>
        <v>256.20000000000005</v>
      </c>
      <c r="F26" s="181">
        <f t="shared" si="28"/>
        <v>235</v>
      </c>
      <c r="G26" s="181">
        <f t="shared" si="28"/>
        <v>229</v>
      </c>
      <c r="H26" s="181">
        <f t="shared" si="28"/>
        <v>286</v>
      </c>
      <c r="I26" s="181">
        <f t="shared" si="28"/>
        <v>269.579</v>
      </c>
      <c r="J26" s="181">
        <f t="shared" si="28"/>
        <v>227.5</v>
      </c>
      <c r="K26" s="181">
        <f t="shared" si="28"/>
        <v>258.275</v>
      </c>
      <c r="L26" s="181">
        <f t="shared" si="28"/>
        <v>286.283</v>
      </c>
      <c r="M26" s="181">
        <f t="shared" si="28"/>
        <v>285.358</v>
      </c>
      <c r="N26" s="296">
        <f t="shared" si="28"/>
        <v>264.642</v>
      </c>
      <c r="O26" s="296">
        <f t="shared" si="29"/>
        <v>229.135</v>
      </c>
      <c r="P26" s="296">
        <f aca="true" t="shared" si="33" ref="P26:R35">P10+P25</f>
        <v>244.154</v>
      </c>
      <c r="Q26" s="296">
        <f aca="true" t="shared" si="34" ref="Q26:Q31">Q10+Q25</f>
        <v>268.56899999999996</v>
      </c>
      <c r="R26" s="296">
        <f t="shared" si="30"/>
        <v>228.09699999999998</v>
      </c>
      <c r="S26" s="296">
        <f t="shared" si="31"/>
        <v>219.262</v>
      </c>
      <c r="T26" s="296">
        <f t="shared" si="31"/>
        <v>228.962</v>
      </c>
      <c r="U26" s="296">
        <f t="shared" si="31"/>
        <v>194.126</v>
      </c>
      <c r="V26" s="296">
        <f t="shared" si="31"/>
        <v>205.005</v>
      </c>
      <c r="W26" s="296">
        <f>W10+W25</f>
        <v>205.7</v>
      </c>
      <c r="X26" s="296">
        <f t="shared" si="32"/>
        <v>197.32999999999998</v>
      </c>
      <c r="Y26" s="296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5" ref="AF26:AF34">(Q26-P26)/P26*100</f>
        <v>9.999836168975303</v>
      </c>
      <c r="AG26" s="172">
        <f aca="true" t="shared" si="36" ref="AG26:AG34">(R26-Q26)/Q26*100</f>
        <v>-15.069497968864606</v>
      </c>
      <c r="AH26" s="172">
        <f aca="true" t="shared" si="37" ref="AH26:AH34">(S26-R26)/R26*100</f>
        <v>-3.873352126507574</v>
      </c>
      <c r="AI26" s="172">
        <f aca="true" t="shared" si="38" ref="AI26:AI34">(T26-S26)/S26*100</f>
        <v>4.423931187346639</v>
      </c>
      <c r="AJ26" s="172">
        <f aca="true" t="shared" si="39" ref="AJ26:AJ34">(U26-T26)/T26*100</f>
        <v>-15.21475179287392</v>
      </c>
      <c r="AK26" s="172">
        <f aca="true" t="shared" si="40" ref="AK26:AK34">(V26-U26)/U26*100</f>
        <v>5.6040921875482885</v>
      </c>
      <c r="AL26" s="172">
        <f aca="true" t="shared" si="41" ref="AL26:AL34">(W26-V26)/V26*100</f>
        <v>0.3390161215580075</v>
      </c>
      <c r="AM26" s="172">
        <f aca="true" t="shared" si="42" ref="AM26:AM34">(X26-W26)/W26*100</f>
        <v>-4.06903257170637</v>
      </c>
      <c r="AN26" s="172">
        <f t="shared" si="27"/>
        <v>-10.184462575381332</v>
      </c>
    </row>
    <row r="27" spans="1:40" s="124" customFormat="1" ht="15.75">
      <c r="A27" s="13" t="s">
        <v>42</v>
      </c>
      <c r="B27" s="181">
        <f t="shared" si="28"/>
        <v>389.99300000000005</v>
      </c>
      <c r="C27" s="181">
        <f t="shared" si="28"/>
        <v>170.25900000000001</v>
      </c>
      <c r="D27" s="181">
        <f t="shared" si="28"/>
        <v>409.1</v>
      </c>
      <c r="E27" s="181">
        <f t="shared" si="28"/>
        <v>428.70000000000005</v>
      </c>
      <c r="F27" s="181">
        <f t="shared" si="28"/>
        <v>395</v>
      </c>
      <c r="G27" s="181">
        <f t="shared" si="28"/>
        <v>429</v>
      </c>
      <c r="H27" s="181">
        <f t="shared" si="28"/>
        <v>466.7</v>
      </c>
      <c r="I27" s="181">
        <f t="shared" si="28"/>
        <v>430.935</v>
      </c>
      <c r="J27" s="181">
        <f t="shared" si="28"/>
        <v>406.952</v>
      </c>
      <c r="K27" s="181">
        <f t="shared" si="28"/>
        <v>438.351</v>
      </c>
      <c r="L27" s="181">
        <f t="shared" si="28"/>
        <v>508.068</v>
      </c>
      <c r="M27" s="181">
        <f t="shared" si="28"/>
        <v>522.586</v>
      </c>
      <c r="N27" s="296">
        <f t="shared" si="28"/>
        <v>445.123</v>
      </c>
      <c r="O27" s="296">
        <f t="shared" si="29"/>
        <v>399.02599999999995</v>
      </c>
      <c r="P27" s="296">
        <f t="shared" si="33"/>
        <v>435.405</v>
      </c>
      <c r="Q27" s="296">
        <f t="shared" si="34"/>
        <v>452.13</v>
      </c>
      <c r="R27" s="296">
        <f>R11+R26</f>
        <v>434.645</v>
      </c>
      <c r="S27" s="296">
        <f t="shared" si="31"/>
        <v>408.572</v>
      </c>
      <c r="T27" s="296">
        <f t="shared" si="31"/>
        <v>411.053</v>
      </c>
      <c r="U27" s="296">
        <f t="shared" si="31"/>
        <v>375.521</v>
      </c>
      <c r="V27" s="296">
        <f t="shared" si="31"/>
        <v>344.663</v>
      </c>
      <c r="W27" s="296">
        <f t="shared" si="31"/>
        <v>405.462</v>
      </c>
      <c r="X27" s="296">
        <f t="shared" si="32"/>
        <v>386.97799999999995</v>
      </c>
      <c r="Y27" s="296">
        <f>Y11+Y26</f>
        <v>339.672</v>
      </c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5"/>
        <v>3.841251248837295</v>
      </c>
      <c r="AG27" s="172">
        <f t="shared" si="36"/>
        <v>-3.8672505695264667</v>
      </c>
      <c r="AH27" s="172">
        <f t="shared" si="37"/>
        <v>-5.998688584937128</v>
      </c>
      <c r="AI27" s="172">
        <f t="shared" si="38"/>
        <v>0.6072369129553652</v>
      </c>
      <c r="AJ27" s="172">
        <f t="shared" si="39"/>
        <v>-8.644140779899425</v>
      </c>
      <c r="AK27" s="172">
        <f t="shared" si="40"/>
        <v>-8.217383315447073</v>
      </c>
      <c r="AL27" s="172">
        <f t="shared" si="41"/>
        <v>17.640129633874242</v>
      </c>
      <c r="AM27" s="172">
        <f t="shared" si="42"/>
        <v>-4.558750265129664</v>
      </c>
      <c r="AN27" s="172">
        <f t="shared" si="27"/>
        <v>-12.224467540790416</v>
      </c>
    </row>
    <row r="28" spans="1:40" s="124" customFormat="1" ht="15.75">
      <c r="A28" s="13" t="s">
        <v>43</v>
      </c>
      <c r="B28" s="181">
        <f t="shared" si="28"/>
        <v>558.546</v>
      </c>
      <c r="C28" s="181">
        <f t="shared" si="28"/>
        <v>295.012</v>
      </c>
      <c r="D28" s="181">
        <f t="shared" si="28"/>
        <v>639.4000000000001</v>
      </c>
      <c r="E28" s="181">
        <f t="shared" si="28"/>
        <v>615.2</v>
      </c>
      <c r="F28" s="181">
        <f t="shared" si="28"/>
        <v>631</v>
      </c>
      <c r="G28" s="181">
        <f t="shared" si="28"/>
        <v>669</v>
      </c>
      <c r="H28" s="181">
        <f t="shared" si="28"/>
        <v>669.5</v>
      </c>
      <c r="I28" s="181">
        <f t="shared" si="28"/>
        <v>637.28</v>
      </c>
      <c r="J28" s="181">
        <f t="shared" si="28"/>
        <v>649.785</v>
      </c>
      <c r="K28" s="181">
        <f t="shared" si="28"/>
        <v>711.668</v>
      </c>
      <c r="L28" s="181">
        <f t="shared" si="28"/>
        <v>807.423</v>
      </c>
      <c r="M28" s="181">
        <f t="shared" si="28"/>
        <v>847.4870000000001</v>
      </c>
      <c r="N28" s="296">
        <f t="shared" si="28"/>
        <v>724.193</v>
      </c>
      <c r="O28" s="296">
        <f t="shared" si="29"/>
        <v>630.5529999999999</v>
      </c>
      <c r="P28" s="296">
        <f t="shared" si="33"/>
        <v>697.0509999999999</v>
      </c>
      <c r="Q28" s="296">
        <f t="shared" si="34"/>
        <v>736.262</v>
      </c>
      <c r="R28" s="296">
        <f>R12+R27</f>
        <v>718.1579999999999</v>
      </c>
      <c r="S28" s="296">
        <f aca="true" t="shared" si="43" ref="S28:U31">S12+S27</f>
        <v>681.63</v>
      </c>
      <c r="T28" s="296">
        <f t="shared" si="43"/>
        <v>682.6120000000001</v>
      </c>
      <c r="U28" s="296">
        <f t="shared" si="43"/>
        <v>622.067</v>
      </c>
      <c r="V28" s="296">
        <f aca="true" t="shared" si="44" ref="V28:X33">V12+V27</f>
        <v>602.677</v>
      </c>
      <c r="W28" s="296">
        <f>W12+W27</f>
        <v>672.9490000000001</v>
      </c>
      <c r="X28" s="296">
        <f t="shared" si="32"/>
        <v>663.759</v>
      </c>
      <c r="Y28" s="296">
        <f>Y12+Y27</f>
        <v>615.916</v>
      </c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5"/>
        <v>5.625269886995358</v>
      </c>
      <c r="AG28" s="172">
        <f t="shared" si="36"/>
        <v>-2.4589072911545133</v>
      </c>
      <c r="AH28" s="172">
        <f t="shared" si="37"/>
        <v>-5.086345901598243</v>
      </c>
      <c r="AI28" s="172">
        <f t="shared" si="38"/>
        <v>0.14406642900108335</v>
      </c>
      <c r="AJ28" s="172">
        <f t="shared" si="39"/>
        <v>-8.869606745852705</v>
      </c>
      <c r="AK28" s="172">
        <f t="shared" si="40"/>
        <v>-3.117027587060556</v>
      </c>
      <c r="AL28" s="172">
        <f t="shared" si="41"/>
        <v>11.659977068977254</v>
      </c>
      <c r="AM28" s="172">
        <f t="shared" si="42"/>
        <v>-1.365630976493026</v>
      </c>
      <c r="AN28" s="172">
        <f t="shared" si="27"/>
        <v>-7.207887200022895</v>
      </c>
    </row>
    <row r="29" spans="1:40" s="124" customFormat="1" ht="15.75">
      <c r="A29" s="13" t="s">
        <v>44</v>
      </c>
      <c r="B29" s="181">
        <f t="shared" si="28"/>
        <v>715.796</v>
      </c>
      <c r="C29" s="181">
        <f t="shared" si="28"/>
        <v>440.22900000000004</v>
      </c>
      <c r="D29" s="181">
        <f t="shared" si="28"/>
        <v>856.4000000000001</v>
      </c>
      <c r="E29" s="181">
        <f t="shared" si="28"/>
        <v>787.4000000000001</v>
      </c>
      <c r="F29" s="181">
        <f t="shared" si="28"/>
        <v>854</v>
      </c>
      <c r="G29" s="181">
        <f t="shared" si="28"/>
        <v>891</v>
      </c>
      <c r="H29" s="181">
        <f t="shared" si="28"/>
        <v>864.5</v>
      </c>
      <c r="I29" s="181">
        <f t="shared" si="28"/>
        <v>856.74</v>
      </c>
      <c r="J29" s="181">
        <f t="shared" si="28"/>
        <v>898.211</v>
      </c>
      <c r="K29" s="181">
        <f t="shared" si="28"/>
        <v>988.547</v>
      </c>
      <c r="L29" s="181">
        <f t="shared" si="28"/>
        <v>1109.434</v>
      </c>
      <c r="M29" s="181">
        <f t="shared" si="28"/>
        <v>1170.3220000000001</v>
      </c>
      <c r="N29" s="296">
        <f t="shared" si="28"/>
        <v>1017.385</v>
      </c>
      <c r="O29" s="296">
        <f t="shared" si="29"/>
        <v>892.6529999999999</v>
      </c>
      <c r="P29" s="296">
        <f t="shared" si="33"/>
        <v>961.8499999999999</v>
      </c>
      <c r="Q29" s="296">
        <f t="shared" si="34"/>
        <v>1018.914</v>
      </c>
      <c r="R29" s="296">
        <f>R13+R28</f>
        <v>998.3219999999999</v>
      </c>
      <c r="S29" s="296">
        <f t="shared" si="43"/>
        <v>964.095</v>
      </c>
      <c r="T29" s="296">
        <f t="shared" si="43"/>
        <v>989.8490000000002</v>
      </c>
      <c r="U29" s="296">
        <f t="shared" si="43"/>
        <v>882.998</v>
      </c>
      <c r="V29" s="296">
        <f t="shared" si="44"/>
        <v>877.957</v>
      </c>
      <c r="W29" s="296">
        <f>W13+W28</f>
        <v>973.7660000000001</v>
      </c>
      <c r="X29" s="296">
        <f t="shared" si="32"/>
        <v>993.736</v>
      </c>
      <c r="Y29" s="296">
        <f t="shared" si="32"/>
        <v>924.135</v>
      </c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5"/>
        <v>5.932733794250671</v>
      </c>
      <c r="AG29" s="172">
        <f t="shared" si="36"/>
        <v>-2.0209752736737445</v>
      </c>
      <c r="AH29" s="172">
        <f t="shared" si="37"/>
        <v>-3.4284529440400857</v>
      </c>
      <c r="AI29" s="172">
        <f t="shared" si="38"/>
        <v>2.6713135116352777</v>
      </c>
      <c r="AJ29" s="172">
        <f t="shared" si="39"/>
        <v>-10.794676763829644</v>
      </c>
      <c r="AK29" s="172">
        <f t="shared" si="40"/>
        <v>-0.5708959703193046</v>
      </c>
      <c r="AL29" s="172">
        <f t="shared" si="41"/>
        <v>10.912721238056088</v>
      </c>
      <c r="AM29" s="172">
        <f t="shared" si="42"/>
        <v>2.0508007057136837</v>
      </c>
      <c r="AN29" s="172">
        <f t="shared" si="27"/>
        <v>-7.003972886158899</v>
      </c>
    </row>
    <row r="30" spans="1:40" s="22" customFormat="1" ht="15.75">
      <c r="A30" s="13" t="s">
        <v>45</v>
      </c>
      <c r="B30" s="181">
        <f t="shared" si="28"/>
        <v>920.133</v>
      </c>
      <c r="C30" s="181">
        <f t="shared" si="28"/>
        <v>632.229</v>
      </c>
      <c r="D30" s="181">
        <f t="shared" si="28"/>
        <v>1109.5</v>
      </c>
      <c r="E30" s="181">
        <f t="shared" si="28"/>
        <v>1011.9000000000001</v>
      </c>
      <c r="F30" s="181">
        <f t="shared" si="28"/>
        <v>1131</v>
      </c>
      <c r="G30" s="181">
        <f t="shared" si="28"/>
        <v>1169</v>
      </c>
      <c r="H30" s="181">
        <f t="shared" si="28"/>
        <v>1108.9</v>
      </c>
      <c r="I30" s="181">
        <f t="shared" si="28"/>
        <v>1132.275</v>
      </c>
      <c r="J30" s="181">
        <f t="shared" si="28"/>
        <v>1208.194</v>
      </c>
      <c r="K30" s="181">
        <f t="shared" si="28"/>
        <v>1310.588</v>
      </c>
      <c r="L30" s="181">
        <f t="shared" si="28"/>
        <v>1471.733</v>
      </c>
      <c r="M30" s="181">
        <f t="shared" si="28"/>
        <v>1543.707</v>
      </c>
      <c r="N30" s="296">
        <f t="shared" si="28"/>
        <v>1344.789</v>
      </c>
      <c r="O30" s="296">
        <f t="shared" si="29"/>
        <v>1210.7959999999998</v>
      </c>
      <c r="P30" s="296">
        <f t="shared" si="33"/>
        <v>1267.828</v>
      </c>
      <c r="Q30" s="296">
        <f t="shared" si="34"/>
        <v>1357.886</v>
      </c>
      <c r="R30" s="296">
        <f>R14+R29</f>
        <v>1339.7649999999999</v>
      </c>
      <c r="S30" s="296">
        <f t="shared" si="43"/>
        <v>1316.518</v>
      </c>
      <c r="T30" s="296">
        <f t="shared" si="43"/>
        <v>1332.4030000000002</v>
      </c>
      <c r="U30" s="296">
        <f t="shared" si="43"/>
        <v>1187.124</v>
      </c>
      <c r="V30" s="296">
        <f t="shared" si="44"/>
        <v>1184.063</v>
      </c>
      <c r="W30" s="296">
        <f>W14+W29</f>
        <v>1332.8700000000001</v>
      </c>
      <c r="X30" s="296">
        <f t="shared" si="32"/>
        <v>1365.1889999999999</v>
      </c>
      <c r="Y30" s="181"/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5"/>
        <v>7.1033294737140995</v>
      </c>
      <c r="AG30" s="172">
        <f t="shared" si="36"/>
        <v>-1.3345008343852205</v>
      </c>
      <c r="AH30" s="172">
        <f t="shared" si="37"/>
        <v>-1.7351550458475813</v>
      </c>
      <c r="AI30" s="172">
        <f t="shared" si="38"/>
        <v>1.206591934177901</v>
      </c>
      <c r="AJ30" s="172">
        <f t="shared" si="39"/>
        <v>-10.903532940108976</v>
      </c>
      <c r="AK30" s="172">
        <f t="shared" si="40"/>
        <v>-0.25785006452568743</v>
      </c>
      <c r="AL30" s="172">
        <f t="shared" si="41"/>
        <v>12.567490074430163</v>
      </c>
      <c r="AM30" s="172">
        <f t="shared" si="42"/>
        <v>2.4247676067433233</v>
      </c>
      <c r="AN30" s="172"/>
    </row>
    <row r="31" spans="1:40" s="124" customFormat="1" ht="15.75">
      <c r="A31" s="13" t="s">
        <v>46</v>
      </c>
      <c r="B31" s="181">
        <f t="shared" si="28"/>
        <v>1118.058</v>
      </c>
      <c r="C31" s="181">
        <f t="shared" si="28"/>
        <v>836.229</v>
      </c>
      <c r="D31" s="181">
        <f t="shared" si="28"/>
        <v>1359.3</v>
      </c>
      <c r="E31" s="181">
        <f t="shared" si="28"/>
        <v>1256.7</v>
      </c>
      <c r="F31" s="181">
        <f t="shared" si="28"/>
        <v>1416</v>
      </c>
      <c r="G31" s="181">
        <f t="shared" si="28"/>
        <v>1432</v>
      </c>
      <c r="H31" s="181">
        <f t="shared" si="28"/>
        <v>1360.9</v>
      </c>
      <c r="I31" s="181">
        <f t="shared" si="28"/>
        <v>1426.162</v>
      </c>
      <c r="J31" s="181">
        <f t="shared" si="28"/>
        <v>1535.048</v>
      </c>
      <c r="K31" s="181">
        <f t="shared" si="28"/>
        <v>1651.676</v>
      </c>
      <c r="L31" s="181">
        <f t="shared" si="28"/>
        <v>1828.4189999999999</v>
      </c>
      <c r="M31" s="181">
        <f t="shared" si="28"/>
        <v>1915.2430000000002</v>
      </c>
      <c r="N31" s="296">
        <f t="shared" si="28"/>
        <v>1646.513</v>
      </c>
      <c r="O31" s="296">
        <f t="shared" si="29"/>
        <v>1536.1859999999997</v>
      </c>
      <c r="P31" s="296">
        <f t="shared" si="33"/>
        <v>1573.754</v>
      </c>
      <c r="Q31" s="296">
        <f t="shared" si="34"/>
        <v>1694.473</v>
      </c>
      <c r="R31" s="296">
        <f>R15+R30</f>
        <v>1654.637</v>
      </c>
      <c r="S31" s="296">
        <f t="shared" si="43"/>
        <v>1657.0520000000001</v>
      </c>
      <c r="T31" s="296">
        <f t="shared" si="43"/>
        <v>1660.5030000000002</v>
      </c>
      <c r="U31" s="296">
        <f t="shared" si="43"/>
        <v>1478.707</v>
      </c>
      <c r="V31" s="296">
        <f t="shared" si="44"/>
        <v>1488.3270000000002</v>
      </c>
      <c r="W31" s="296">
        <f t="shared" si="44"/>
        <v>1669.883</v>
      </c>
      <c r="X31" s="296">
        <f t="shared" si="32"/>
        <v>1728.7619999999997</v>
      </c>
      <c r="Y31" s="181"/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5"/>
        <v>7.670766841577531</v>
      </c>
      <c r="AG31" s="172">
        <f t="shared" si="36"/>
        <v>-2.3509374301036376</v>
      </c>
      <c r="AH31" s="172">
        <f t="shared" si="37"/>
        <v>0.145953462904564</v>
      </c>
      <c r="AI31" s="172">
        <f t="shared" si="38"/>
        <v>0.2082614184708761</v>
      </c>
      <c r="AJ31" s="172">
        <f t="shared" si="39"/>
        <v>-10.94824881376306</v>
      </c>
      <c r="AK31" s="172">
        <f t="shared" si="40"/>
        <v>0.6505683681757182</v>
      </c>
      <c r="AL31" s="172">
        <f t="shared" si="41"/>
        <v>12.198663331378103</v>
      </c>
      <c r="AM31" s="172">
        <f t="shared" si="42"/>
        <v>3.5259356493837997</v>
      </c>
      <c r="AN31" s="172"/>
    </row>
    <row r="32" spans="1:40" s="22" customFormat="1" ht="15.75">
      <c r="A32" s="13" t="s">
        <v>47</v>
      </c>
      <c r="B32" s="181">
        <f t="shared" si="28"/>
        <v>1293.007</v>
      </c>
      <c r="C32" s="181">
        <f t="shared" si="28"/>
        <v>1026.329</v>
      </c>
      <c r="D32" s="181">
        <f t="shared" si="28"/>
        <v>1603.3</v>
      </c>
      <c r="E32" s="181">
        <f t="shared" si="28"/>
        <v>1479.2</v>
      </c>
      <c r="F32" s="181">
        <f t="shared" si="28"/>
        <v>1663</v>
      </c>
      <c r="G32" s="181">
        <f t="shared" si="28"/>
        <v>1686</v>
      </c>
      <c r="H32" s="181">
        <f t="shared" si="28"/>
        <v>1581.8000000000002</v>
      </c>
      <c r="I32" s="181">
        <f t="shared" si="28"/>
        <v>1668.787</v>
      </c>
      <c r="J32" s="181">
        <f t="shared" si="28"/>
        <v>1805.3310000000001</v>
      </c>
      <c r="K32" s="181">
        <f t="shared" si="28"/>
        <v>1961.174</v>
      </c>
      <c r="L32" s="181">
        <f t="shared" si="28"/>
        <v>2158.383</v>
      </c>
      <c r="M32" s="181">
        <f t="shared" si="28"/>
        <v>2244.643</v>
      </c>
      <c r="N32" s="296">
        <f t="shared" si="28"/>
        <v>1953.244</v>
      </c>
      <c r="O32" s="296">
        <f t="shared" si="29"/>
        <v>1823.5439999999996</v>
      </c>
      <c r="P32" s="296">
        <f t="shared" si="33"/>
        <v>1877.2599999999998</v>
      </c>
      <c r="Q32" s="296">
        <f t="shared" si="33"/>
        <v>1997.306</v>
      </c>
      <c r="R32" s="296">
        <f t="shared" si="33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4"/>
        <v>1777.4530000000002</v>
      </c>
      <c r="W32" s="296">
        <f>W16+W31</f>
        <v>1974.143</v>
      </c>
      <c r="X32" s="296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5"/>
        <v>6.394745533383777</v>
      </c>
      <c r="AG32" s="172">
        <f t="shared" si="36"/>
        <v>-2.309961518164977</v>
      </c>
      <c r="AH32" s="172">
        <f t="shared" si="37"/>
        <v>1.0926782867091556</v>
      </c>
      <c r="AI32" s="172">
        <f t="shared" si="38"/>
        <v>-0.3360728500894115</v>
      </c>
      <c r="AJ32" s="172">
        <f t="shared" si="39"/>
        <v>-10.731689947402145</v>
      </c>
      <c r="AK32" s="172">
        <f t="shared" si="40"/>
        <v>1.2857216121808261</v>
      </c>
      <c r="AL32" s="172">
        <f t="shared" si="41"/>
        <v>11.065834089565227</v>
      </c>
      <c r="AM32" s="172">
        <f t="shared" si="42"/>
        <v>4.557471267278994</v>
      </c>
      <c r="AN32" s="172"/>
    </row>
    <row r="33" spans="1:40" s="124" customFormat="1" ht="15.75">
      <c r="A33" s="13" t="s">
        <v>48</v>
      </c>
      <c r="B33" s="181">
        <f t="shared" si="28"/>
        <v>1440.135</v>
      </c>
      <c r="C33" s="181">
        <f t="shared" si="28"/>
        <v>1198.629</v>
      </c>
      <c r="D33" s="181">
        <f t="shared" si="28"/>
        <v>1804</v>
      </c>
      <c r="E33" s="181">
        <f t="shared" si="28"/>
        <v>1684.5</v>
      </c>
      <c r="F33" s="181">
        <f t="shared" si="28"/>
        <v>1894</v>
      </c>
      <c r="G33" s="181">
        <f t="shared" si="28"/>
        <v>1917</v>
      </c>
      <c r="H33" s="181">
        <f t="shared" si="28"/>
        <v>1776.3000000000002</v>
      </c>
      <c r="I33" s="181">
        <f t="shared" si="28"/>
        <v>1893.1580000000001</v>
      </c>
      <c r="J33" s="181">
        <f t="shared" si="28"/>
        <v>2034.2120000000002</v>
      </c>
      <c r="K33" s="181">
        <f t="shared" si="28"/>
        <v>2231.906</v>
      </c>
      <c r="L33" s="181">
        <f t="shared" si="28"/>
        <v>2458.9799999999996</v>
      </c>
      <c r="M33" s="181">
        <f t="shared" si="28"/>
        <v>2514.387</v>
      </c>
      <c r="N33" s="296">
        <f t="shared" si="28"/>
        <v>2229.084</v>
      </c>
      <c r="O33" s="296">
        <f t="shared" si="29"/>
        <v>2095.5239999999994</v>
      </c>
      <c r="P33" s="296">
        <f t="shared" si="33"/>
        <v>2156.236</v>
      </c>
      <c r="Q33" s="296">
        <f t="shared" si="33"/>
        <v>2289.579</v>
      </c>
      <c r="R33" s="296">
        <f t="shared" si="33"/>
        <v>2234.2149999999997</v>
      </c>
      <c r="S33" s="296">
        <f>S17+S32</f>
        <v>2247.592</v>
      </c>
      <c r="T33" s="296">
        <f aca="true" t="shared" si="45" ref="T33:U35">T17+T32</f>
        <v>2233.7259999999997</v>
      </c>
      <c r="U33" s="296">
        <f t="shared" si="45"/>
        <v>1985.3210000000001</v>
      </c>
      <c r="V33" s="296">
        <f t="shared" si="44"/>
        <v>2019.1510000000003</v>
      </c>
      <c r="W33" s="296">
        <f t="shared" si="44"/>
        <v>2234.006</v>
      </c>
      <c r="X33" s="296">
        <f t="shared" si="44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5"/>
        <v>6.184063340005468</v>
      </c>
      <c r="AG33" s="172">
        <f t="shared" si="36"/>
        <v>-2.418086469171864</v>
      </c>
      <c r="AH33" s="172">
        <f t="shared" si="37"/>
        <v>0.5987337834541622</v>
      </c>
      <c r="AI33" s="172">
        <f t="shared" si="38"/>
        <v>-0.6169269155612068</v>
      </c>
      <c r="AJ33" s="172">
        <f t="shared" si="39"/>
        <v>-11.120656696479315</v>
      </c>
      <c r="AK33" s="172">
        <f t="shared" si="40"/>
        <v>1.7040065561186404</v>
      </c>
      <c r="AL33" s="172">
        <f t="shared" si="41"/>
        <v>10.64085845981799</v>
      </c>
      <c r="AM33" s="172">
        <f t="shared" si="42"/>
        <v>4.122862695981997</v>
      </c>
      <c r="AN33" s="172"/>
    </row>
    <row r="34" spans="1:40" s="124" customFormat="1" ht="15.75">
      <c r="A34" s="13" t="s">
        <v>49</v>
      </c>
      <c r="B34" s="181">
        <f t="shared" si="28"/>
        <v>1499.658</v>
      </c>
      <c r="C34" s="181">
        <f t="shared" si="28"/>
        <v>1288.9289999999999</v>
      </c>
      <c r="D34" s="181">
        <f t="shared" si="28"/>
        <v>1915.5</v>
      </c>
      <c r="E34" s="181">
        <f t="shared" si="28"/>
        <v>1776</v>
      </c>
      <c r="F34" s="181">
        <f t="shared" si="28"/>
        <v>2000</v>
      </c>
      <c r="G34" s="181">
        <f t="shared" si="28"/>
        <v>2025</v>
      </c>
      <c r="H34" s="181">
        <f t="shared" si="28"/>
        <v>1868.8000000000002</v>
      </c>
      <c r="I34" s="181">
        <f t="shared" si="28"/>
        <v>2004.268</v>
      </c>
      <c r="J34" s="181">
        <f t="shared" si="28"/>
        <v>2139.985</v>
      </c>
      <c r="K34" s="181">
        <f t="shared" si="28"/>
        <v>2350.011</v>
      </c>
      <c r="L34" s="181">
        <f t="shared" si="28"/>
        <v>2592.4799999999996</v>
      </c>
      <c r="M34" s="181">
        <f t="shared" si="28"/>
        <v>2621.8410000000003</v>
      </c>
      <c r="N34" s="296">
        <f t="shared" si="28"/>
        <v>2340.411</v>
      </c>
      <c r="O34" s="296">
        <f t="shared" si="29"/>
        <v>2219.3239999999996</v>
      </c>
      <c r="P34" s="296">
        <f t="shared" si="33"/>
        <v>2270.2839999999997</v>
      </c>
      <c r="Q34" s="296">
        <f t="shared" si="33"/>
        <v>2394.4010000000003</v>
      </c>
      <c r="R34" s="296">
        <f t="shared" si="33"/>
        <v>2329.8969999999995</v>
      </c>
      <c r="S34" s="296">
        <f>S18+S33</f>
        <v>2342.333</v>
      </c>
      <c r="T34" s="296">
        <f t="shared" si="45"/>
        <v>2331.6259999999997</v>
      </c>
      <c r="U34" s="296">
        <f t="shared" si="45"/>
        <v>2074.991</v>
      </c>
      <c r="V34" s="296">
        <f aca="true" t="shared" si="46" ref="V34:X35">V18+V33</f>
        <v>2111.7940000000003</v>
      </c>
      <c r="W34" s="296">
        <f t="shared" si="46"/>
        <v>2326.884</v>
      </c>
      <c r="X34" s="296">
        <f t="shared" si="46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5"/>
        <v>5.4670252708472</v>
      </c>
      <c r="AG34" s="172">
        <f t="shared" si="36"/>
        <v>-2.6939514308589416</v>
      </c>
      <c r="AH34" s="172">
        <f t="shared" si="37"/>
        <v>0.5337575008680902</v>
      </c>
      <c r="AI34" s="172">
        <f t="shared" si="38"/>
        <v>-0.4571083616206719</v>
      </c>
      <c r="AJ34" s="172">
        <f t="shared" si="39"/>
        <v>-11.00669661429405</v>
      </c>
      <c r="AK34" s="172">
        <f t="shared" si="40"/>
        <v>1.7736462471403653</v>
      </c>
      <c r="AL34" s="172">
        <f t="shared" si="41"/>
        <v>10.18517904681989</v>
      </c>
      <c r="AM34" s="172">
        <f t="shared" si="42"/>
        <v>3.577617105107061</v>
      </c>
      <c r="AN34" s="172"/>
    </row>
    <row r="35" spans="1:40" s="26" customFormat="1" ht="15.75">
      <c r="A35" s="144" t="s">
        <v>38</v>
      </c>
      <c r="B35" s="183">
        <f t="shared" si="28"/>
        <v>1561.4789999999998</v>
      </c>
      <c r="C35" s="183">
        <f t="shared" si="28"/>
        <v>1385.129</v>
      </c>
      <c r="D35" s="183">
        <f t="shared" si="28"/>
        <v>1991</v>
      </c>
      <c r="E35" s="183">
        <f t="shared" si="28"/>
        <v>1841</v>
      </c>
      <c r="F35" s="183">
        <f t="shared" si="28"/>
        <v>2069</v>
      </c>
      <c r="G35" s="183">
        <f t="shared" si="28"/>
        <v>2100</v>
      </c>
      <c r="H35" s="183">
        <f t="shared" si="28"/>
        <v>1950.0000000000002</v>
      </c>
      <c r="I35" s="183">
        <f t="shared" si="28"/>
        <v>2088</v>
      </c>
      <c r="J35" s="183">
        <f t="shared" si="28"/>
        <v>2222.701</v>
      </c>
      <c r="K35" s="183">
        <f t="shared" si="28"/>
        <v>2434.285</v>
      </c>
      <c r="L35" s="183">
        <f t="shared" si="28"/>
        <v>2686.2019999999998</v>
      </c>
      <c r="M35" s="183">
        <f t="shared" si="28"/>
        <v>2696.7280000000005</v>
      </c>
      <c r="N35" s="300">
        <f t="shared" si="28"/>
        <v>2418.233</v>
      </c>
      <c r="O35" s="300">
        <f t="shared" si="29"/>
        <v>2303.2429999999995</v>
      </c>
      <c r="P35" s="300">
        <f t="shared" si="33"/>
        <v>2349.0069999999996</v>
      </c>
      <c r="Q35" s="300">
        <f t="shared" si="33"/>
        <v>2470.0570000000002</v>
      </c>
      <c r="R35" s="300">
        <f t="shared" si="33"/>
        <v>2400.9189999999994</v>
      </c>
      <c r="S35" s="300">
        <f>S19+S34</f>
        <v>2416.0750000000003</v>
      </c>
      <c r="T35" s="300">
        <f t="shared" si="45"/>
        <v>2403.7529999999997</v>
      </c>
      <c r="U35" s="300">
        <f t="shared" si="45"/>
        <v>2141.192</v>
      </c>
      <c r="V35" s="300">
        <f t="shared" si="46"/>
        <v>2172.9930000000004</v>
      </c>
      <c r="W35" s="300">
        <f t="shared" si="46"/>
        <v>2392.223</v>
      </c>
      <c r="X35" s="300">
        <f t="shared" si="46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7" ref="AF35:AM35">(Q35-P35)/P35*100</f>
        <v>5.153241348365529</v>
      </c>
      <c r="AG35" s="175">
        <f t="shared" si="47"/>
        <v>-2.7990447184012686</v>
      </c>
      <c r="AH35" s="175">
        <f t="shared" si="47"/>
        <v>0.631258280683391</v>
      </c>
      <c r="AI35" s="175">
        <f t="shared" si="47"/>
        <v>-0.510000724315287</v>
      </c>
      <c r="AJ35" s="175">
        <f t="shared" si="47"/>
        <v>-10.922960886580265</v>
      </c>
      <c r="AK35" s="175">
        <f t="shared" si="47"/>
        <v>1.4852007666757763</v>
      </c>
      <c r="AL35" s="175">
        <f t="shared" si="47"/>
        <v>10.08884980301361</v>
      </c>
      <c r="AM35" s="175">
        <f t="shared" si="47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118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27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W16" sqref="W16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3.421875" style="124" customWidth="1"/>
  </cols>
  <sheetData>
    <row r="2" spans="1:9" ht="15.75">
      <c r="A2" s="248" t="s">
        <v>128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>
        <v>2013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134</v>
      </c>
    </row>
    <row r="6" spans="1:20" s="47" customFormat="1" ht="15">
      <c r="A6" s="11" t="s">
        <v>15</v>
      </c>
      <c r="B6" s="323">
        <v>850</v>
      </c>
      <c r="C6" s="323">
        <v>720</v>
      </c>
      <c r="D6" s="323">
        <v>846.309</v>
      </c>
      <c r="E6" s="323">
        <v>1015.234</v>
      </c>
      <c r="F6" s="324">
        <v>1155.623</v>
      </c>
      <c r="G6" s="324">
        <v>1362.913</v>
      </c>
      <c r="H6" s="324">
        <v>1486.703</v>
      </c>
      <c r="I6" s="228">
        <v>1337.646</v>
      </c>
      <c r="J6" s="228">
        <v>1347.043</v>
      </c>
      <c r="K6" s="325">
        <v>1332.852</v>
      </c>
      <c r="L6" s="325">
        <v>1391.849</v>
      </c>
      <c r="M6" s="325">
        <v>1360.136</v>
      </c>
      <c r="N6" s="325">
        <v>1282.873</v>
      </c>
      <c r="O6" s="325">
        <v>1242.655</v>
      </c>
      <c r="P6" s="325">
        <v>1069.196</v>
      </c>
      <c r="Q6" s="325">
        <v>996.046</v>
      </c>
      <c r="R6" s="325">
        <v>1020.709</v>
      </c>
      <c r="S6" s="326">
        <v>959.463</v>
      </c>
      <c r="T6" s="3">
        <v>346.316</v>
      </c>
    </row>
    <row r="7" spans="1:20" s="47" customFormat="1" ht="15">
      <c r="A7" s="11" t="s">
        <v>16</v>
      </c>
      <c r="B7" s="323">
        <v>235</v>
      </c>
      <c r="C7" s="323">
        <v>240</v>
      </c>
      <c r="D7" s="323">
        <v>250.053</v>
      </c>
      <c r="E7" s="323">
        <v>208.356</v>
      </c>
      <c r="F7" s="324">
        <v>238.763</v>
      </c>
      <c r="G7" s="324">
        <v>233.687</v>
      </c>
      <c r="H7" s="324">
        <v>214.153</v>
      </c>
      <c r="I7" s="228">
        <v>173.718</v>
      </c>
      <c r="J7" s="327">
        <v>129.034</v>
      </c>
      <c r="K7" s="325">
        <v>161.574</v>
      </c>
      <c r="L7" s="325">
        <v>182.689</v>
      </c>
      <c r="M7" s="325">
        <v>152.808</v>
      </c>
      <c r="N7" s="325">
        <v>138.451</v>
      </c>
      <c r="O7" s="325">
        <v>132.058</v>
      </c>
      <c r="P7" s="325">
        <v>131.161</v>
      </c>
      <c r="Q7" s="325">
        <v>139.19</v>
      </c>
      <c r="R7" s="325">
        <v>157.89</v>
      </c>
      <c r="S7" s="326">
        <v>144.407</v>
      </c>
      <c r="T7" s="3">
        <v>48.505</v>
      </c>
    </row>
    <row r="8" spans="1:20" s="7" customFormat="1" ht="15">
      <c r="A8" s="11" t="s">
        <v>17</v>
      </c>
      <c r="B8" s="323">
        <v>110</v>
      </c>
      <c r="C8" s="323">
        <v>88</v>
      </c>
      <c r="D8" s="323">
        <v>95.256</v>
      </c>
      <c r="E8" s="323">
        <v>83.72</v>
      </c>
      <c r="F8" s="324">
        <v>88.989</v>
      </c>
      <c r="G8" s="324">
        <v>79.202</v>
      </c>
      <c r="H8" s="324">
        <v>76.912</v>
      </c>
      <c r="I8" s="228">
        <v>64.691</v>
      </c>
      <c r="J8" s="228">
        <v>37.619</v>
      </c>
      <c r="K8" s="325">
        <v>41.292</v>
      </c>
      <c r="L8" s="325">
        <v>40.287</v>
      </c>
      <c r="M8" s="325">
        <v>41.559</v>
      </c>
      <c r="N8" s="325">
        <v>41.543</v>
      </c>
      <c r="O8" s="325">
        <v>38.603</v>
      </c>
      <c r="P8" s="325">
        <v>38.755</v>
      </c>
      <c r="Q8" s="325">
        <v>41.744</v>
      </c>
      <c r="R8" s="325">
        <v>45.45</v>
      </c>
      <c r="S8" s="326">
        <v>46.853</v>
      </c>
      <c r="T8" s="12" t="s">
        <v>113</v>
      </c>
    </row>
    <row r="9" spans="1:20" s="7" customFormat="1" ht="15">
      <c r="A9" s="11" t="s">
        <v>18</v>
      </c>
      <c r="B9" s="323">
        <v>46</v>
      </c>
      <c r="C9" s="323">
        <v>46</v>
      </c>
      <c r="D9" s="323">
        <v>32.356</v>
      </c>
      <c r="E9" s="323">
        <v>28.603</v>
      </c>
      <c r="F9" s="324">
        <v>32.461</v>
      </c>
      <c r="G9" s="324">
        <v>36.587</v>
      </c>
      <c r="H9" s="324">
        <v>32.829</v>
      </c>
      <c r="I9" s="228">
        <v>29.545</v>
      </c>
      <c r="J9" s="228">
        <v>31.419</v>
      </c>
      <c r="K9" s="325">
        <v>46.798</v>
      </c>
      <c r="L9" s="325">
        <v>52.783</v>
      </c>
      <c r="M9" s="325">
        <v>37.779</v>
      </c>
      <c r="N9" s="325">
        <v>41.394</v>
      </c>
      <c r="O9" s="325">
        <v>36.099</v>
      </c>
      <c r="P9" s="325">
        <v>26.187</v>
      </c>
      <c r="Q9" s="325">
        <v>28.749</v>
      </c>
      <c r="R9" s="325">
        <v>34.363</v>
      </c>
      <c r="S9" s="326">
        <v>35.955</v>
      </c>
      <c r="T9" s="12" t="s">
        <v>113</v>
      </c>
    </row>
    <row r="10" spans="1:20" ht="15">
      <c r="A10" s="11" t="s">
        <v>67</v>
      </c>
      <c r="B10" s="323">
        <v>58</v>
      </c>
      <c r="C10" s="323">
        <v>58</v>
      </c>
      <c r="D10" s="323">
        <v>45.704</v>
      </c>
      <c r="E10" s="323">
        <v>48.213</v>
      </c>
      <c r="F10" s="324">
        <v>53.591</v>
      </c>
      <c r="G10" s="324">
        <v>55.433</v>
      </c>
      <c r="H10" s="324">
        <v>50.747</v>
      </c>
      <c r="I10" s="324">
        <v>39.788</v>
      </c>
      <c r="J10" s="228">
        <v>32.008</v>
      </c>
      <c r="K10" s="325">
        <v>32.234</v>
      </c>
      <c r="L10" s="325">
        <v>29.493</v>
      </c>
      <c r="M10" s="325">
        <v>28.21</v>
      </c>
      <c r="N10" s="170">
        <v>26.65</v>
      </c>
      <c r="O10" s="170">
        <v>26.302</v>
      </c>
      <c r="P10" s="170">
        <v>30.996</v>
      </c>
      <c r="Q10" s="325">
        <v>34.212</v>
      </c>
      <c r="R10" s="325">
        <v>41.631</v>
      </c>
      <c r="S10" s="326">
        <v>33.024</v>
      </c>
      <c r="T10" s="12" t="s">
        <v>113</v>
      </c>
    </row>
    <row r="11" spans="1:20" ht="17.25" customHeight="1">
      <c r="A11" s="11" t="s">
        <v>19</v>
      </c>
      <c r="B11" s="323">
        <v>38</v>
      </c>
      <c r="C11" s="323">
        <v>35</v>
      </c>
      <c r="D11" s="323">
        <v>34.319</v>
      </c>
      <c r="E11" s="323">
        <v>33.744</v>
      </c>
      <c r="F11" s="324">
        <v>37.781</v>
      </c>
      <c r="G11" s="324">
        <v>40.384</v>
      </c>
      <c r="H11" s="324">
        <v>31.007</v>
      </c>
      <c r="I11" s="324">
        <v>24.209</v>
      </c>
      <c r="J11" s="228">
        <v>20.596</v>
      </c>
      <c r="K11" s="325">
        <v>21.4</v>
      </c>
      <c r="L11" s="325">
        <v>23.536</v>
      </c>
      <c r="M11" s="325">
        <v>25.136</v>
      </c>
      <c r="N11" s="170">
        <v>27.845</v>
      </c>
      <c r="O11" s="170">
        <v>30.723</v>
      </c>
      <c r="P11" s="170">
        <v>25.986</v>
      </c>
      <c r="Q11" s="325">
        <v>27.499</v>
      </c>
      <c r="R11" s="325">
        <v>30.5</v>
      </c>
      <c r="S11" s="326">
        <v>28.521</v>
      </c>
      <c r="T11" s="12" t="s">
        <v>113</v>
      </c>
    </row>
    <row r="12" spans="1:20" ht="15">
      <c r="A12" s="11" t="s">
        <v>20</v>
      </c>
      <c r="B12" s="323">
        <v>43</v>
      </c>
      <c r="C12" s="323">
        <v>36</v>
      </c>
      <c r="D12" s="323">
        <v>26.841</v>
      </c>
      <c r="E12" s="323">
        <v>27.438</v>
      </c>
      <c r="F12" s="324">
        <v>31.626</v>
      </c>
      <c r="G12" s="324">
        <v>40.999</v>
      </c>
      <c r="H12" s="324">
        <v>31.035</v>
      </c>
      <c r="I12" s="324">
        <v>29.053</v>
      </c>
      <c r="J12" s="228">
        <v>25.894</v>
      </c>
      <c r="K12" s="325">
        <v>28.643</v>
      </c>
      <c r="L12" s="325">
        <v>36.988</v>
      </c>
      <c r="M12" s="325">
        <v>23.788</v>
      </c>
      <c r="N12" s="170">
        <v>24.359</v>
      </c>
      <c r="O12" s="170">
        <v>26.62</v>
      </c>
      <c r="P12" s="170">
        <v>27.463</v>
      </c>
      <c r="Q12" s="325">
        <v>21.559</v>
      </c>
      <c r="R12" s="325">
        <v>23.341</v>
      </c>
      <c r="S12" s="326">
        <v>23.166</v>
      </c>
      <c r="T12" s="2">
        <v>6.365</v>
      </c>
    </row>
    <row r="13" spans="1:20" ht="15">
      <c r="A13" s="11" t="s">
        <v>21</v>
      </c>
      <c r="B13" s="323">
        <v>21</v>
      </c>
      <c r="C13" s="323">
        <v>22</v>
      </c>
      <c r="D13" s="323">
        <v>19.593</v>
      </c>
      <c r="E13" s="323">
        <v>21.583</v>
      </c>
      <c r="F13" s="324">
        <v>21.832</v>
      </c>
      <c r="G13" s="324">
        <v>27.238</v>
      </c>
      <c r="H13" s="324">
        <v>21.91</v>
      </c>
      <c r="I13" s="324">
        <v>12.185</v>
      </c>
      <c r="J13" s="228">
        <v>13.381</v>
      </c>
      <c r="K13" s="325">
        <v>20.681</v>
      </c>
      <c r="L13" s="325">
        <v>20.202</v>
      </c>
      <c r="M13" s="325">
        <v>17.865</v>
      </c>
      <c r="N13" s="170">
        <v>19.225</v>
      </c>
      <c r="O13" s="170">
        <v>16.859</v>
      </c>
      <c r="P13" s="170">
        <v>15.604</v>
      </c>
      <c r="Q13" s="325">
        <v>12.992</v>
      </c>
      <c r="R13" s="325">
        <v>16.828</v>
      </c>
      <c r="S13" s="326">
        <v>34.415</v>
      </c>
      <c r="T13" s="12" t="s">
        <v>113</v>
      </c>
    </row>
    <row r="14" spans="1:20" ht="15">
      <c r="A14" s="11" t="s">
        <v>22</v>
      </c>
      <c r="B14" s="323">
        <v>16</v>
      </c>
      <c r="C14" s="323">
        <v>14.5</v>
      </c>
      <c r="D14" s="323">
        <v>20.141</v>
      </c>
      <c r="E14" s="323">
        <v>21.93</v>
      </c>
      <c r="F14" s="324">
        <v>31.138</v>
      </c>
      <c r="G14" s="324">
        <v>36.192</v>
      </c>
      <c r="H14" s="324">
        <v>51.881</v>
      </c>
      <c r="I14" s="324">
        <v>56.654</v>
      </c>
      <c r="J14" s="228">
        <v>61.571</v>
      </c>
      <c r="K14" s="325">
        <v>44.292</v>
      </c>
      <c r="L14" s="325">
        <v>52.711</v>
      </c>
      <c r="M14" s="325">
        <v>47.463</v>
      </c>
      <c r="N14" s="170">
        <v>35.875</v>
      </c>
      <c r="O14" s="170">
        <v>23.632</v>
      </c>
      <c r="P14" s="170">
        <v>18.537</v>
      </c>
      <c r="Q14" s="325">
        <v>10.527</v>
      </c>
      <c r="R14" s="325">
        <v>9.662</v>
      </c>
      <c r="S14" s="326">
        <v>7.832</v>
      </c>
      <c r="T14" s="12" t="s">
        <v>113</v>
      </c>
    </row>
    <row r="15" spans="1:20" s="11" customFormat="1" ht="15">
      <c r="A15" s="11" t="s">
        <v>23</v>
      </c>
      <c r="B15" s="323">
        <v>65</v>
      </c>
      <c r="C15" s="323">
        <v>75</v>
      </c>
      <c r="D15" s="323">
        <v>67.749</v>
      </c>
      <c r="E15" s="323">
        <v>70.768</v>
      </c>
      <c r="F15" s="324">
        <v>83.134</v>
      </c>
      <c r="G15" s="324">
        <v>100.105</v>
      </c>
      <c r="H15" s="324">
        <v>89.763</v>
      </c>
      <c r="I15" s="324">
        <v>93.225</v>
      </c>
      <c r="J15" s="328">
        <v>110.226</v>
      </c>
      <c r="K15" s="325">
        <v>133.407</v>
      </c>
      <c r="L15" s="325">
        <v>130.156</v>
      </c>
      <c r="M15" s="325">
        <v>126.768</v>
      </c>
      <c r="N15" s="170">
        <v>139.815</v>
      </c>
      <c r="O15" s="170">
        <v>133.015</v>
      </c>
      <c r="P15" s="170">
        <v>131.875</v>
      </c>
      <c r="Q15" s="325">
        <v>127.667</v>
      </c>
      <c r="R15" s="325">
        <v>138.721</v>
      </c>
      <c r="S15" s="326">
        <v>132.99</v>
      </c>
      <c r="T15" s="2">
        <v>49.599</v>
      </c>
    </row>
    <row r="16" spans="1:20" ht="15">
      <c r="A16" s="11" t="s">
        <v>24</v>
      </c>
      <c r="B16" s="323">
        <v>33</v>
      </c>
      <c r="C16" s="323">
        <v>40</v>
      </c>
      <c r="D16" s="323">
        <v>52.474</v>
      </c>
      <c r="E16" s="323">
        <v>53.597</v>
      </c>
      <c r="F16" s="324">
        <v>61.029</v>
      </c>
      <c r="G16" s="324">
        <v>44.404</v>
      </c>
      <c r="H16" s="329">
        <v>36.678</v>
      </c>
      <c r="I16" s="324">
        <v>39.943</v>
      </c>
      <c r="J16" s="328">
        <v>27.206</v>
      </c>
      <c r="K16" s="325">
        <v>36.917</v>
      </c>
      <c r="L16" s="325">
        <v>40.94</v>
      </c>
      <c r="M16" s="325">
        <v>34.197</v>
      </c>
      <c r="N16" s="170">
        <v>34.205</v>
      </c>
      <c r="O16" s="170">
        <v>32.034</v>
      </c>
      <c r="P16" s="170">
        <v>31.364</v>
      </c>
      <c r="Q16" s="325">
        <v>37.876</v>
      </c>
      <c r="R16" s="325">
        <v>31.91</v>
      </c>
      <c r="S16" s="326">
        <v>39.42</v>
      </c>
      <c r="T16" s="2">
        <v>14.877</v>
      </c>
    </row>
    <row r="17" spans="1:20" s="11" customFormat="1" ht="15">
      <c r="A17" s="11" t="s">
        <v>60</v>
      </c>
      <c r="B17" s="323"/>
      <c r="C17" s="323"/>
      <c r="D17" s="323"/>
      <c r="E17" s="323">
        <v>175.709</v>
      </c>
      <c r="F17" s="324">
        <v>113.507</v>
      </c>
      <c r="G17" s="324">
        <v>129.889</v>
      </c>
      <c r="H17" s="324">
        <v>116.496</v>
      </c>
      <c r="I17" s="324">
        <v>108.821</v>
      </c>
      <c r="J17" s="328">
        <v>105.05</v>
      </c>
      <c r="K17" s="325">
        <v>83.818</v>
      </c>
      <c r="L17" s="325">
        <v>97.6</v>
      </c>
      <c r="M17" s="325">
        <v>114.763</v>
      </c>
      <c r="N17" s="170">
        <v>145.921</v>
      </c>
      <c r="O17" s="170">
        <v>180.926</v>
      </c>
      <c r="P17" s="170">
        <v>148.74</v>
      </c>
      <c r="Q17" s="325">
        <v>223.861</v>
      </c>
      <c r="R17" s="325">
        <v>334.083</v>
      </c>
      <c r="S17" s="326">
        <v>474.426</v>
      </c>
      <c r="T17" s="12">
        <v>217.639</v>
      </c>
    </row>
    <row r="18" spans="1:20" s="11" customFormat="1" ht="15">
      <c r="A18" s="11" t="s">
        <v>61</v>
      </c>
      <c r="B18" s="323">
        <v>99</v>
      </c>
      <c r="C18" s="323">
        <v>106</v>
      </c>
      <c r="D18" s="323">
        <v>90.813</v>
      </c>
      <c r="E18" s="323">
        <v>112.675</v>
      </c>
      <c r="F18" s="324">
        <v>126.728</v>
      </c>
      <c r="G18" s="324">
        <v>127.498</v>
      </c>
      <c r="H18" s="324">
        <v>127.419</v>
      </c>
      <c r="I18" s="324">
        <v>99.753</v>
      </c>
      <c r="J18" s="328">
        <v>86.824</v>
      </c>
      <c r="K18" s="325">
        <v>83.964</v>
      </c>
      <c r="L18" s="325">
        <v>88.125</v>
      </c>
      <c r="M18" s="325">
        <v>94.028</v>
      </c>
      <c r="N18" s="170">
        <v>120.989</v>
      </c>
      <c r="O18" s="170">
        <v>124.948</v>
      </c>
      <c r="P18" s="170">
        <v>108.253</v>
      </c>
      <c r="Q18" s="325">
        <v>109.746</v>
      </c>
      <c r="R18" s="325">
        <v>112.212</v>
      </c>
      <c r="S18" s="326">
        <v>117.286</v>
      </c>
      <c r="T18" s="12" t="s">
        <v>113</v>
      </c>
    </row>
    <row r="19" spans="1:20" s="11" customFormat="1" ht="15">
      <c r="A19" s="11" t="s">
        <v>103</v>
      </c>
      <c r="B19" s="323">
        <v>50</v>
      </c>
      <c r="C19" s="323">
        <v>43</v>
      </c>
      <c r="D19" s="323">
        <v>37.93</v>
      </c>
      <c r="E19" s="323">
        <v>40.104</v>
      </c>
      <c r="F19" s="324">
        <v>38.739</v>
      </c>
      <c r="G19" s="324">
        <v>34.591</v>
      </c>
      <c r="H19" s="324">
        <v>33.015</v>
      </c>
      <c r="I19" s="324">
        <v>31.805</v>
      </c>
      <c r="J19" s="328">
        <v>28.517</v>
      </c>
      <c r="K19" s="325">
        <v>30.281</v>
      </c>
      <c r="L19" s="325">
        <v>29.547</v>
      </c>
      <c r="M19" s="325">
        <v>30.802</v>
      </c>
      <c r="N19" s="170">
        <v>34.759</v>
      </c>
      <c r="O19" s="170">
        <v>38.216</v>
      </c>
      <c r="P19" s="170">
        <v>29.667</v>
      </c>
      <c r="Q19" s="325">
        <v>30.335</v>
      </c>
      <c r="R19" s="325">
        <v>34.064</v>
      </c>
      <c r="S19" s="326">
        <v>31.763</v>
      </c>
      <c r="T19" s="12" t="s">
        <v>113</v>
      </c>
    </row>
    <row r="20" spans="1:20" ht="15">
      <c r="A20" s="11" t="s">
        <v>62</v>
      </c>
      <c r="B20" s="323">
        <v>43</v>
      </c>
      <c r="C20" s="323">
        <v>46</v>
      </c>
      <c r="D20" s="323">
        <v>47.895</v>
      </c>
      <c r="E20" s="323">
        <v>46.486</v>
      </c>
      <c r="F20" s="324">
        <v>52.724</v>
      </c>
      <c r="G20" s="324">
        <v>60.127</v>
      </c>
      <c r="H20" s="324">
        <v>61.62</v>
      </c>
      <c r="I20" s="324">
        <v>57.706</v>
      </c>
      <c r="J20" s="328">
        <v>56.098</v>
      </c>
      <c r="K20" s="325">
        <v>50.706</v>
      </c>
      <c r="L20" s="325">
        <v>48.281</v>
      </c>
      <c r="M20" s="325">
        <v>50.664</v>
      </c>
      <c r="N20" s="170">
        <v>53.442</v>
      </c>
      <c r="O20" s="170">
        <v>63.47</v>
      </c>
      <c r="P20" s="170">
        <v>60.245</v>
      </c>
      <c r="Q20" s="325">
        <v>63.347</v>
      </c>
      <c r="R20" s="325">
        <v>64.024</v>
      </c>
      <c r="S20" s="326">
        <v>69.41</v>
      </c>
      <c r="T20" s="12" t="s">
        <v>113</v>
      </c>
    </row>
    <row r="21" spans="1:20" ht="15">
      <c r="A21" s="11" t="s">
        <v>63</v>
      </c>
      <c r="B21" s="323">
        <v>38</v>
      </c>
      <c r="C21" s="323">
        <v>40</v>
      </c>
      <c r="D21" s="323">
        <v>48.38</v>
      </c>
      <c r="E21" s="323">
        <v>43.175</v>
      </c>
      <c r="F21" s="324">
        <v>47.147</v>
      </c>
      <c r="G21" s="324">
        <v>41.953</v>
      </c>
      <c r="H21" s="324">
        <v>48.758</v>
      </c>
      <c r="I21" s="324">
        <v>45.443</v>
      </c>
      <c r="J21" s="328">
        <v>28.865</v>
      </c>
      <c r="K21" s="325">
        <v>31.676</v>
      </c>
      <c r="L21" s="325">
        <v>29.29</v>
      </c>
      <c r="M21" s="325">
        <v>30.333</v>
      </c>
      <c r="N21" s="170">
        <v>21.461</v>
      </c>
      <c r="O21" s="170">
        <v>32.333</v>
      </c>
      <c r="P21" s="170">
        <v>32.758</v>
      </c>
      <c r="Q21" s="325">
        <v>32.886</v>
      </c>
      <c r="R21" s="325">
        <v>36.289</v>
      </c>
      <c r="S21" s="326">
        <v>29.216</v>
      </c>
      <c r="T21" s="12" t="s">
        <v>113</v>
      </c>
    </row>
    <row r="22" spans="1:20" ht="15">
      <c r="A22" s="11" t="s">
        <v>104</v>
      </c>
      <c r="B22" s="323"/>
      <c r="C22" s="323"/>
      <c r="D22" s="323"/>
      <c r="E22" s="323">
        <v>6.718</v>
      </c>
      <c r="F22" s="324">
        <v>10.721</v>
      </c>
      <c r="G22" s="324">
        <v>13.412</v>
      </c>
      <c r="H22" s="324">
        <v>9.895</v>
      </c>
      <c r="I22" s="324">
        <v>13.826</v>
      </c>
      <c r="J22" s="324">
        <v>13.082</v>
      </c>
      <c r="K22" s="324">
        <v>18.74</v>
      </c>
      <c r="L22" s="324">
        <v>14.58</v>
      </c>
      <c r="M22" s="328">
        <v>18.764</v>
      </c>
      <c r="N22" s="325">
        <v>20.972</v>
      </c>
      <c r="O22" s="325">
        <v>20.027</v>
      </c>
      <c r="P22" s="170">
        <v>20.477</v>
      </c>
      <c r="Q22" s="325">
        <v>15.458</v>
      </c>
      <c r="R22" s="325">
        <v>20.576</v>
      </c>
      <c r="S22" s="326">
        <v>14.741</v>
      </c>
      <c r="T22" s="12" t="s">
        <v>113</v>
      </c>
    </row>
    <row r="23" spans="1:20" s="5" customFormat="1" ht="19.5" customHeight="1">
      <c r="A23" s="5" t="s">
        <v>130</v>
      </c>
      <c r="B23" s="330">
        <v>2100</v>
      </c>
      <c r="C23" s="330">
        <v>1950</v>
      </c>
      <c r="D23" s="330">
        <v>2088</v>
      </c>
      <c r="E23" s="330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1">
        <v>2464.908</v>
      </c>
      <c r="T23" s="156">
        <v>924.135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129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>
        <v>2013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Jan-June 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-9.73526521697201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-32.40098112997185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113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113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113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113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-43.154416361525406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113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113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-22.13046549964676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-1.4637700357663306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24.385755353744344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113</v>
      </c>
    </row>
    <row r="44" spans="1:20" ht="15">
      <c r="A44" s="11" t="s">
        <v>103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113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113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113</v>
      </c>
    </row>
    <row r="47" spans="1:20" ht="15">
      <c r="A47" s="11" t="s">
        <v>105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113</v>
      </c>
    </row>
    <row r="48" spans="1:20" ht="17.25" customHeight="1">
      <c r="A48" s="5" t="s">
        <v>130</v>
      </c>
      <c r="C48" s="322">
        <f aca="true" t="shared" si="18" ref="C48:R48">C23/B23*100-100</f>
        <v>-7.142857142857139</v>
      </c>
      <c r="D48" s="322">
        <f t="shared" si="18"/>
        <v>7.076923076923066</v>
      </c>
      <c r="E48" s="322">
        <f t="shared" si="18"/>
        <v>6.451436781609203</v>
      </c>
      <c r="F48" s="322">
        <f t="shared" si="18"/>
        <v>9.518982717462393</v>
      </c>
      <c r="G48" s="322">
        <f t="shared" si="18"/>
        <v>10.348829327708131</v>
      </c>
      <c r="H48" s="322">
        <f t="shared" si="18"/>
        <v>0.3918911624392081</v>
      </c>
      <c r="I48" s="322">
        <f t="shared" si="18"/>
        <v>-10.327092199002351</v>
      </c>
      <c r="J48" s="322">
        <f t="shared" si="18"/>
        <v>-4.755156440350376</v>
      </c>
      <c r="K48" s="322">
        <f t="shared" si="18"/>
        <v>1.9869775147867585</v>
      </c>
      <c r="L48" s="322">
        <f t="shared" si="18"/>
        <v>5.153272950500025</v>
      </c>
      <c r="M48" s="322">
        <f t="shared" si="18"/>
        <v>-2.7990784040731</v>
      </c>
      <c r="N48" s="322">
        <f t="shared" si="18"/>
        <v>0.6312986166992403</v>
      </c>
      <c r="O48" s="322">
        <f t="shared" si="18"/>
        <v>-0.5103719618671789</v>
      </c>
      <c r="P48" s="322">
        <f t="shared" si="18"/>
        <v>-10.92280811232449</v>
      </c>
      <c r="Q48" s="322">
        <f t="shared" si="18"/>
        <v>1.4853868847880562</v>
      </c>
      <c r="R48" s="322">
        <f t="shared" si="18"/>
        <v>10.088826588887784</v>
      </c>
      <c r="S48" s="322">
        <f t="shared" si="1"/>
        <v>3.038171946821123</v>
      </c>
      <c r="T48" s="10">
        <v>-7.0039728861589055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118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77"/>
  <sheetViews>
    <sheetView view="pageBreakPreview" zoomScale="70" zoomScaleNormal="70" zoomScaleSheetLayoutView="70" zoomScalePageLayoutView="0" workbookViewId="0" topLeftCell="B1">
      <selection activeCell="U60" sqref="U60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121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74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75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76</v>
      </c>
      <c r="P6" s="206" t="s">
        <v>77</v>
      </c>
      <c r="Q6" s="206" t="s">
        <v>78</v>
      </c>
      <c r="R6" s="206" t="s">
        <v>79</v>
      </c>
      <c r="S6" s="206" t="s">
        <v>80</v>
      </c>
      <c r="T6" s="206" t="s">
        <v>81</v>
      </c>
      <c r="U6" s="206" t="s">
        <v>82</v>
      </c>
      <c r="V6" s="206" t="s">
        <v>95</v>
      </c>
      <c r="W6" s="206" t="s">
        <v>108</v>
      </c>
      <c r="X6" s="206" t="s">
        <v>109</v>
      </c>
      <c r="Y6" s="206" t="s">
        <v>112</v>
      </c>
      <c r="Z6" s="206" t="s">
        <v>116</v>
      </c>
    </row>
    <row r="7" spans="1:27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  <c r="AA7" s="336"/>
    </row>
    <row r="8" spans="1:27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  <c r="AA8" s="336"/>
    </row>
    <row r="9" spans="1:27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  <c r="AA9" s="336"/>
    </row>
    <row r="10" spans="1:27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  <c r="AA10" s="336"/>
    </row>
    <row r="11" spans="1:27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  <c r="AA11" s="336"/>
    </row>
    <row r="12" spans="1:27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304174</v>
      </c>
      <c r="N12" s="138">
        <v>293438</v>
      </c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-0.22502132126221872</v>
      </c>
      <c r="Z12" s="52">
        <f t="shared" si="1"/>
        <v>-3.5295587394057346</v>
      </c>
      <c r="AA12" s="336"/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>
        <v>330874</v>
      </c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>
        <f t="shared" si="1"/>
        <v>-5.826198825083109</v>
      </c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362827</v>
      </c>
      <c r="N14" s="150"/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-5.279220151990999</v>
      </c>
      <c r="Z14" s="52"/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/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/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2570243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-6.195682124667655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333"/>
      <c r="N21" s="333"/>
    </row>
    <row r="22" spans="1:14" s="22" customFormat="1" ht="14.25">
      <c r="A22" s="253" t="s">
        <v>93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334"/>
      <c r="N22" s="335"/>
    </row>
    <row r="23" spans="1:9" s="22" customFormat="1" ht="12.75">
      <c r="A23" s="254"/>
      <c r="I23" s="199"/>
    </row>
    <row r="24" spans="1:26" s="203" customFormat="1" ht="35.25" customHeight="1">
      <c r="A24" s="255" t="s">
        <v>75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76</v>
      </c>
      <c r="P24" s="206" t="s">
        <v>77</v>
      </c>
      <c r="Q24" s="206" t="s">
        <v>78</v>
      </c>
      <c r="R24" s="206" t="s">
        <v>79</v>
      </c>
      <c r="S24" s="206" t="s">
        <v>80</v>
      </c>
      <c r="T24" s="206" t="s">
        <v>81</v>
      </c>
      <c r="U24" s="206" t="s">
        <v>82</v>
      </c>
      <c r="V24" s="206" t="s">
        <v>95</v>
      </c>
      <c r="W24" s="206" t="s">
        <v>108</v>
      </c>
      <c r="X24" s="206" t="s">
        <v>109</v>
      </c>
      <c r="Y24" s="206" t="s">
        <v>112</v>
      </c>
      <c r="Z24" s="206" t="s">
        <v>116</v>
      </c>
    </row>
    <row r="25" spans="1:27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  <c r="AA25" s="336"/>
    </row>
    <row r="26" spans="1:27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 aca="true" t="shared" si="7" ref="Z26:Z31">(N26-M26)/M26*100</f>
        <v>-17.36980218005652</v>
      </c>
      <c r="AA26" s="336"/>
    </row>
    <row r="27" spans="1:27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 t="shared" si="7"/>
        <v>19.642938470647174</v>
      </c>
      <c r="AA27" s="336"/>
    </row>
    <row r="28" spans="1:27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 t="shared" si="7"/>
        <v>-6.643181223278946</v>
      </c>
      <c r="AA28" s="336"/>
    </row>
    <row r="29" spans="1:27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 t="shared" si="7"/>
        <v>-10.408026554467519</v>
      </c>
      <c r="AA29" s="336"/>
    </row>
    <row r="30" spans="1:27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>
        <v>132722</v>
      </c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8" ref="X30:X37">(L30-K30)/K30*100</f>
        <v>14.544932148698228</v>
      </c>
      <c r="Y30" s="52">
        <f t="shared" si="6"/>
        <v>30.011384027630385</v>
      </c>
      <c r="Z30" s="52">
        <f t="shared" si="7"/>
        <v>-1.5137798489188348</v>
      </c>
      <c r="AA30" s="336"/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150344</v>
      </c>
      <c r="N31" s="138">
        <v>141924</v>
      </c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8"/>
        <v>21.966535713558734</v>
      </c>
      <c r="Y31" s="52">
        <f t="shared" si="6"/>
        <v>25.45707919924564</v>
      </c>
      <c r="Z31" s="52">
        <f t="shared" si="7"/>
        <v>-5.600489543979141</v>
      </c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50"/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9" ref="W32:W37">(K32-J32)/J32*100</f>
        <v>4.032717709760317</v>
      </c>
      <c r="X32" s="52">
        <f t="shared" si="8"/>
        <v>15.638216070742022</v>
      </c>
      <c r="Y32" s="52">
        <f t="shared" si="6"/>
        <v>26.87806499875322</v>
      </c>
      <c r="Z32" s="52"/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/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9"/>
        <v>4.498449347066206</v>
      </c>
      <c r="X33" s="52">
        <f t="shared" si="8"/>
        <v>6.20558224480883</v>
      </c>
      <c r="Y33" s="52">
        <f t="shared" si="6"/>
        <v>38.796261682242985</v>
      </c>
      <c r="Z33" s="52"/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9"/>
        <v>9.3094959248548</v>
      </c>
      <c r="X34" s="52">
        <f t="shared" si="8"/>
        <v>2.6533869768662264</v>
      </c>
      <c r="Y34" s="52">
        <f t="shared" si="6"/>
        <v>35.77826295329889</v>
      </c>
      <c r="Z34" s="52"/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9"/>
        <v>-10.573579808389825</v>
      </c>
      <c r="X35" s="52">
        <f t="shared" si="8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9"/>
        <v>-23.151135376597594</v>
      </c>
      <c r="X36" s="52">
        <f t="shared" si="8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10" ref="B37:K37">SUM(B25:B36)</f>
        <v>766383</v>
      </c>
      <c r="C37" s="30">
        <f t="shared" si="10"/>
        <v>756312</v>
      </c>
      <c r="D37" s="30">
        <f t="shared" si="10"/>
        <v>791325</v>
      </c>
      <c r="E37" s="30">
        <f t="shared" si="10"/>
        <v>838062</v>
      </c>
      <c r="F37" s="30">
        <f t="shared" si="10"/>
        <v>891796</v>
      </c>
      <c r="G37" s="30">
        <f t="shared" si="10"/>
        <v>915137</v>
      </c>
      <c r="H37" s="30">
        <f t="shared" si="10"/>
        <v>872295</v>
      </c>
      <c r="I37" s="202">
        <f t="shared" si="10"/>
        <v>889048</v>
      </c>
      <c r="J37" s="202">
        <f t="shared" si="10"/>
        <v>787934</v>
      </c>
      <c r="K37" s="202">
        <f t="shared" si="10"/>
        <v>789973</v>
      </c>
      <c r="L37" s="202">
        <f>SUM(L25:L36)</f>
        <v>878663</v>
      </c>
      <c r="M37" s="202">
        <f>SUM(M25:M36)</f>
        <v>1107948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9"/>
        <v>0.25877801947878887</v>
      </c>
      <c r="X37" s="43">
        <f t="shared" si="8"/>
        <v>11.22696598491341</v>
      </c>
      <c r="Y37" s="43">
        <f>(M37-L37)/L37*100</f>
        <v>26.094759879498735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333"/>
      <c r="N39" s="333"/>
    </row>
    <row r="40" spans="1:14" s="22" customFormat="1" ht="14.25">
      <c r="A40" s="257" t="s">
        <v>94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334"/>
      <c r="N40" s="335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75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76</v>
      </c>
      <c r="P42" s="206" t="s">
        <v>77</v>
      </c>
      <c r="Q42" s="206" t="s">
        <v>78</v>
      </c>
      <c r="R42" s="206" t="s">
        <v>79</v>
      </c>
      <c r="S42" s="206" t="s">
        <v>80</v>
      </c>
      <c r="T42" s="206" t="s">
        <v>81</v>
      </c>
      <c r="U42" s="206" t="s">
        <v>82</v>
      </c>
      <c r="V42" s="206" t="s">
        <v>95</v>
      </c>
      <c r="W42" s="206" t="s">
        <v>108</v>
      </c>
      <c r="X42" s="206" t="s">
        <v>109</v>
      </c>
      <c r="Y42" s="206" t="s">
        <v>112</v>
      </c>
      <c r="Z42" s="206" t="s">
        <v>116</v>
      </c>
    </row>
    <row r="43" spans="1:27" s="22" customFormat="1" ht="12.75">
      <c r="A43" s="308" t="s">
        <v>26</v>
      </c>
      <c r="B43" s="31">
        <f aca="true" t="shared" si="11" ref="B43:L54">B7+B25</f>
        <v>110928</v>
      </c>
      <c r="C43" s="31">
        <f t="shared" si="11"/>
        <v>101830</v>
      </c>
      <c r="D43" s="31">
        <f t="shared" si="11"/>
        <v>116884</v>
      </c>
      <c r="E43" s="31">
        <f aca="true" t="shared" si="12" ref="E43:M43">E7+E25</f>
        <v>115378</v>
      </c>
      <c r="F43" s="31">
        <f t="shared" si="12"/>
        <v>124187</v>
      </c>
      <c r="G43" s="31">
        <f t="shared" si="12"/>
        <v>124404</v>
      </c>
      <c r="H43" s="31">
        <f t="shared" si="12"/>
        <v>125825</v>
      </c>
      <c r="I43" s="204">
        <f t="shared" si="12"/>
        <v>130218</v>
      </c>
      <c r="J43" s="31">
        <f t="shared" si="12"/>
        <v>126743</v>
      </c>
      <c r="K43" s="31">
        <f t="shared" si="12"/>
        <v>131515</v>
      </c>
      <c r="L43" s="31">
        <f t="shared" si="12"/>
        <v>133057</v>
      </c>
      <c r="M43" s="31">
        <f t="shared" si="12"/>
        <v>124860</v>
      </c>
      <c r="N43" s="31">
        <f aca="true" t="shared" si="13" ref="N43:N49">N7+N25</f>
        <v>107938</v>
      </c>
      <c r="O43" s="52">
        <f aca="true" t="shared" si="14" ref="O43:W55">(C43-B43)/B43*100</f>
        <v>-8.201716428674455</v>
      </c>
      <c r="P43" s="52">
        <f t="shared" si="14"/>
        <v>14.783462633801433</v>
      </c>
      <c r="Q43" s="52">
        <f t="shared" si="14"/>
        <v>-1.2884569316587384</v>
      </c>
      <c r="R43" s="52">
        <f t="shared" si="14"/>
        <v>7.6349044011856675</v>
      </c>
      <c r="S43" s="52">
        <f t="shared" si="14"/>
        <v>0.17473648610563103</v>
      </c>
      <c r="T43" s="52">
        <f t="shared" si="14"/>
        <v>1.142246230024758</v>
      </c>
      <c r="U43" s="52">
        <f aca="true" t="shared" si="15" ref="U43:Z43">(I43-H43)/H43*100</f>
        <v>3.4913570435128154</v>
      </c>
      <c r="V43" s="52">
        <f t="shared" si="15"/>
        <v>-2.668601882996206</v>
      </c>
      <c r="W43" s="52">
        <f t="shared" si="15"/>
        <v>3.765099453224241</v>
      </c>
      <c r="X43" s="52">
        <f t="shared" si="15"/>
        <v>1.1724898300574078</v>
      </c>
      <c r="Y43" s="52">
        <f t="shared" si="15"/>
        <v>-6.160517672877037</v>
      </c>
      <c r="Z43" s="52">
        <f t="shared" si="15"/>
        <v>-13.55277911260612</v>
      </c>
      <c r="AA43" s="336"/>
    </row>
    <row r="44" spans="1:27" s="22" customFormat="1" ht="12.75">
      <c r="A44" s="308" t="s">
        <v>27</v>
      </c>
      <c r="B44" s="31">
        <f t="shared" si="11"/>
        <v>126190</v>
      </c>
      <c r="C44" s="31">
        <f t="shared" si="11"/>
        <v>119015</v>
      </c>
      <c r="D44" s="31">
        <f t="shared" si="11"/>
        <v>131689</v>
      </c>
      <c r="E44" s="31">
        <f t="shared" si="11"/>
        <v>132218</v>
      </c>
      <c r="F44" s="31">
        <f aca="true" t="shared" si="16" ref="F44:M45">F8+F26</f>
        <v>129273</v>
      </c>
      <c r="G44" s="31">
        <f t="shared" si="16"/>
        <v>124356</v>
      </c>
      <c r="H44" s="31">
        <f t="shared" si="16"/>
        <v>135386</v>
      </c>
      <c r="I44" s="204">
        <f t="shared" si="16"/>
        <v>149050</v>
      </c>
      <c r="J44" s="31">
        <f t="shared" si="16"/>
        <v>129331</v>
      </c>
      <c r="K44" s="31">
        <f t="shared" si="16"/>
        <v>133451</v>
      </c>
      <c r="L44" s="31">
        <f t="shared" si="16"/>
        <v>135327</v>
      </c>
      <c r="M44" s="31">
        <f t="shared" si="16"/>
        <v>131887</v>
      </c>
      <c r="N44" s="31">
        <f t="shared" si="13"/>
        <v>105590</v>
      </c>
      <c r="O44" s="52">
        <f t="shared" si="14"/>
        <v>-5.685870512718916</v>
      </c>
      <c r="P44" s="52">
        <f t="shared" si="14"/>
        <v>10.649077847330169</v>
      </c>
      <c r="Q44" s="52">
        <f t="shared" si="14"/>
        <v>0.401704014762053</v>
      </c>
      <c r="R44" s="52">
        <f t="shared" si="14"/>
        <v>-2.2273820508554056</v>
      </c>
      <c r="S44" s="52">
        <f t="shared" si="14"/>
        <v>-3.8035784734631357</v>
      </c>
      <c r="T44" s="52">
        <f t="shared" si="14"/>
        <v>8.869696677281354</v>
      </c>
      <c r="U44" s="52">
        <f t="shared" si="14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  <c r="AA44" s="336"/>
    </row>
    <row r="45" spans="1:27" s="22" customFormat="1" ht="12.75">
      <c r="A45" s="308" t="s">
        <v>28</v>
      </c>
      <c r="B45" s="31">
        <f t="shared" si="11"/>
        <v>178774</v>
      </c>
      <c r="C45" s="31">
        <f t="shared" si="11"/>
        <v>195795</v>
      </c>
      <c r="D45" s="31">
        <f t="shared" si="11"/>
        <v>147035</v>
      </c>
      <c r="E45" s="31">
        <f t="shared" si="11"/>
        <v>188159</v>
      </c>
      <c r="F45" s="31">
        <f t="shared" si="11"/>
        <v>191588</v>
      </c>
      <c r="G45" s="31">
        <f t="shared" si="11"/>
        <v>176533</v>
      </c>
      <c r="H45" s="31">
        <f t="shared" si="11"/>
        <v>197118</v>
      </c>
      <c r="I45" s="204">
        <f t="shared" si="11"/>
        <v>202445</v>
      </c>
      <c r="J45" s="31">
        <f t="shared" si="11"/>
        <v>178904</v>
      </c>
      <c r="K45" s="31">
        <f t="shared" si="11"/>
        <v>209276</v>
      </c>
      <c r="L45" s="31">
        <f t="shared" si="11"/>
        <v>183456</v>
      </c>
      <c r="M45" s="31">
        <f t="shared" si="16"/>
        <v>177611</v>
      </c>
      <c r="N45" s="31">
        <f t="shared" si="13"/>
        <v>169886</v>
      </c>
      <c r="O45" s="52">
        <f t="shared" si="14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4"/>
        <v>-7.858007808422239</v>
      </c>
      <c r="T45" s="52">
        <f t="shared" si="14"/>
        <v>11.66070932913393</v>
      </c>
      <c r="U45" s="52">
        <f t="shared" si="14"/>
        <v>2.702442191986526</v>
      </c>
      <c r="V45" s="52">
        <f t="shared" si="14"/>
        <v>-11.628343500703894</v>
      </c>
      <c r="W45" s="52">
        <f aca="true" t="shared" si="17" ref="W45:X55">(K45-J45)/J45*100</f>
        <v>16.976702589098064</v>
      </c>
      <c r="X45" s="52">
        <f t="shared" si="17"/>
        <v>-12.337774040023701</v>
      </c>
      <c r="Y45" s="52">
        <f aca="true" t="shared" si="18" ref="Y45:Y53">(M45-L45)/L45*100</f>
        <v>-3.186050061050061</v>
      </c>
      <c r="Z45" s="52">
        <f>(N45-M45)/M45*100</f>
        <v>-4.349392774096199</v>
      </c>
      <c r="AA45" s="336"/>
    </row>
    <row r="46" spans="1:27" s="22" customFormat="1" ht="12.75">
      <c r="A46" s="308" t="s">
        <v>29</v>
      </c>
      <c r="B46" s="31">
        <f t="shared" si="11"/>
        <v>287658</v>
      </c>
      <c r="C46" s="31">
        <f t="shared" si="11"/>
        <v>232633</v>
      </c>
      <c r="D46" s="31">
        <f t="shared" si="11"/>
        <v>230215</v>
      </c>
      <c r="E46" s="31">
        <f t="shared" si="11"/>
        <v>262328</v>
      </c>
      <c r="F46" s="31">
        <f t="shared" si="11"/>
        <v>264503</v>
      </c>
      <c r="G46" s="31">
        <f t="shared" si="11"/>
        <v>293562</v>
      </c>
      <c r="H46" s="31">
        <f t="shared" si="11"/>
        <v>274061</v>
      </c>
      <c r="I46" s="204">
        <f t="shared" si="11"/>
        <v>278433</v>
      </c>
      <c r="J46" s="31">
        <f t="shared" si="11"/>
        <v>290865</v>
      </c>
      <c r="K46" s="31">
        <f t="shared" si="11"/>
        <v>234796</v>
      </c>
      <c r="L46" s="31">
        <f>L10+L28</f>
        <v>309412</v>
      </c>
      <c r="M46" s="31">
        <f>M10+M28</f>
        <v>294001</v>
      </c>
      <c r="N46" s="31">
        <f t="shared" si="13"/>
        <v>247553</v>
      </c>
      <c r="O46" s="52">
        <f t="shared" si="14"/>
        <v>-19.12861801166663</v>
      </c>
      <c r="P46" s="52">
        <f t="shared" si="14"/>
        <v>-1.0394054153967838</v>
      </c>
      <c r="Q46" s="52">
        <f t="shared" si="14"/>
        <v>13.949134504702126</v>
      </c>
      <c r="R46" s="52">
        <f t="shared" si="14"/>
        <v>0.8291146961056388</v>
      </c>
      <c r="S46" s="52">
        <f t="shared" si="14"/>
        <v>10.986264806070253</v>
      </c>
      <c r="T46" s="52">
        <f t="shared" si="14"/>
        <v>-6.642889747310619</v>
      </c>
      <c r="U46" s="52">
        <f t="shared" si="14"/>
        <v>1.5952652876549382</v>
      </c>
      <c r="V46" s="52">
        <f t="shared" si="14"/>
        <v>4.464987986337826</v>
      </c>
      <c r="W46" s="52">
        <f t="shared" si="17"/>
        <v>-19.27664036580544</v>
      </c>
      <c r="X46" s="52">
        <f t="shared" si="17"/>
        <v>31.7790763045367</v>
      </c>
      <c r="Y46" s="52">
        <f t="shared" si="18"/>
        <v>-4.98073765723372</v>
      </c>
      <c r="Z46" s="52">
        <f>(N46-M46)/M46*100</f>
        <v>-15.798585719096195</v>
      </c>
      <c r="AA46" s="336"/>
    </row>
    <row r="47" spans="1:27" s="22" customFormat="1" ht="12.75">
      <c r="A47" s="308" t="s">
        <v>30</v>
      </c>
      <c r="B47" s="31">
        <f t="shared" si="11"/>
        <v>361594</v>
      </c>
      <c r="C47" s="31">
        <f t="shared" si="11"/>
        <v>325279</v>
      </c>
      <c r="D47" s="31">
        <f t="shared" si="11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1"/>
        <v>346716</v>
      </c>
      <c r="I47" s="204">
        <f t="shared" si="11"/>
        <v>366501</v>
      </c>
      <c r="J47" s="204">
        <f t="shared" si="11"/>
        <v>337457</v>
      </c>
      <c r="K47" s="204">
        <f t="shared" si="11"/>
        <v>356975</v>
      </c>
      <c r="L47" s="31">
        <f>L11+L29</f>
        <v>362292</v>
      </c>
      <c r="M47" s="31">
        <f>M11+M29</f>
        <v>370618</v>
      </c>
      <c r="N47" s="31">
        <f t="shared" si="13"/>
        <v>384792</v>
      </c>
      <c r="O47" s="52">
        <f t="shared" si="14"/>
        <v>-10.043031687472691</v>
      </c>
      <c r="P47" s="52">
        <f t="shared" si="14"/>
        <v>-11.994626151703615</v>
      </c>
      <c r="Q47" s="52">
        <f t="shared" si="14"/>
        <v>14.031851828563244</v>
      </c>
      <c r="R47" s="52">
        <f t="shared" si="14"/>
        <v>9.850780103605356</v>
      </c>
      <c r="S47" s="52">
        <f t="shared" si="14"/>
        <v>-0.9554166771243799</v>
      </c>
      <c r="T47" s="52">
        <f t="shared" si="14"/>
        <v>-2.3777948592328553</v>
      </c>
      <c r="U47" s="52">
        <f t="shared" si="14"/>
        <v>5.706399473921018</v>
      </c>
      <c r="V47" s="52">
        <f t="shared" si="14"/>
        <v>-7.924671419723276</v>
      </c>
      <c r="W47" s="52">
        <f t="shared" si="17"/>
        <v>5.783848016191693</v>
      </c>
      <c r="X47" s="52">
        <f t="shared" si="17"/>
        <v>1.4894600462217242</v>
      </c>
      <c r="Y47" s="52">
        <f t="shared" si="18"/>
        <v>2.2981462466739537</v>
      </c>
      <c r="Z47" s="52">
        <f>(N47-M47)/M47*100</f>
        <v>3.824422990788359</v>
      </c>
      <c r="AA47" s="336"/>
    </row>
    <row r="48" spans="1:27" s="22" customFormat="1" ht="12.75">
      <c r="A48" s="308" t="s">
        <v>31</v>
      </c>
      <c r="B48" s="31">
        <f t="shared" si="11"/>
        <v>370388</v>
      </c>
      <c r="C48" s="31">
        <f t="shared" si="11"/>
        <v>337982</v>
      </c>
      <c r="D48" s="31">
        <f t="shared" si="11"/>
        <v>320997</v>
      </c>
      <c r="E48" s="31">
        <f t="shared" si="11"/>
        <v>323379</v>
      </c>
      <c r="F48" s="31">
        <f t="shared" si="11"/>
        <v>361292</v>
      </c>
      <c r="G48" s="31">
        <f t="shared" si="11"/>
        <v>360859</v>
      </c>
      <c r="H48" s="31">
        <f t="shared" si="11"/>
        <v>365807</v>
      </c>
      <c r="I48" s="204">
        <f t="shared" si="11"/>
        <v>408689</v>
      </c>
      <c r="J48" s="204">
        <f t="shared" si="11"/>
        <v>362661</v>
      </c>
      <c r="K48" s="204">
        <f t="shared" si="11"/>
        <v>382169</v>
      </c>
      <c r="L48" s="204">
        <f t="shared" si="11"/>
        <v>408514</v>
      </c>
      <c r="M48" s="31">
        <f aca="true" t="shared" si="19" ref="M48:M53">M12+M30</f>
        <v>438936</v>
      </c>
      <c r="N48" s="31">
        <f t="shared" si="13"/>
        <v>426160</v>
      </c>
      <c r="O48" s="52">
        <f t="shared" si="14"/>
        <v>-8.749203537911596</v>
      </c>
      <c r="P48" s="52">
        <f t="shared" si="14"/>
        <v>-5.02541555467451</v>
      </c>
      <c r="Q48" s="52">
        <f t="shared" si="14"/>
        <v>0.7420630099346723</v>
      </c>
      <c r="R48" s="52">
        <f t="shared" si="14"/>
        <v>11.724014237164441</v>
      </c>
      <c r="S48" s="52">
        <f t="shared" si="14"/>
        <v>-0.11984765785016</v>
      </c>
      <c r="T48" s="52">
        <f t="shared" si="14"/>
        <v>1.3711726740915426</v>
      </c>
      <c r="U48" s="52">
        <f t="shared" si="14"/>
        <v>11.722575019067431</v>
      </c>
      <c r="V48" s="52">
        <f t="shared" si="14"/>
        <v>-11.262353525541426</v>
      </c>
      <c r="W48" s="52">
        <f t="shared" si="14"/>
        <v>5.379128166524661</v>
      </c>
      <c r="X48" s="52">
        <f t="shared" si="17"/>
        <v>6.893547095656634</v>
      </c>
      <c r="Y48" s="52">
        <f t="shared" si="18"/>
        <v>7.446990800804869</v>
      </c>
      <c r="Z48" s="52">
        <f>(N48-M48)/M48*100</f>
        <v>-2.910674904769716</v>
      </c>
      <c r="AA48" s="336"/>
    </row>
    <row r="49" spans="1:26" s="22" customFormat="1" ht="12.75">
      <c r="A49" s="308" t="s">
        <v>32</v>
      </c>
      <c r="B49" s="31">
        <f t="shared" si="11"/>
        <v>441130</v>
      </c>
      <c r="C49" s="31">
        <f t="shared" si="11"/>
        <v>400601</v>
      </c>
      <c r="D49" s="31">
        <f t="shared" si="11"/>
        <v>398931</v>
      </c>
      <c r="E49" s="31">
        <f t="shared" si="11"/>
        <v>400929</v>
      </c>
      <c r="F49" s="31">
        <f t="shared" si="11"/>
        <v>444775</v>
      </c>
      <c r="G49" s="31">
        <f t="shared" si="11"/>
        <v>440308</v>
      </c>
      <c r="H49" s="31">
        <f t="shared" si="11"/>
        <v>468183</v>
      </c>
      <c r="I49" s="204">
        <f>I13+I31</f>
        <v>475097</v>
      </c>
      <c r="J49" s="204">
        <f t="shared" si="11"/>
        <v>439361</v>
      </c>
      <c r="K49" s="204">
        <f t="shared" si="11"/>
        <v>451728</v>
      </c>
      <c r="L49" s="204">
        <f t="shared" si="11"/>
        <v>493051</v>
      </c>
      <c r="M49" s="31">
        <f t="shared" si="19"/>
        <v>501688</v>
      </c>
      <c r="N49" s="31">
        <f t="shared" si="13"/>
        <v>472798</v>
      </c>
      <c r="O49" s="52">
        <f t="shared" si="14"/>
        <v>-9.187541087661234</v>
      </c>
      <c r="P49" s="52">
        <f t="shared" si="14"/>
        <v>-0.4168736473448643</v>
      </c>
      <c r="Q49" s="52">
        <f t="shared" si="14"/>
        <v>0.5008384908668416</v>
      </c>
      <c r="R49" s="52">
        <f t="shared" si="14"/>
        <v>10.936100905646635</v>
      </c>
      <c r="S49" s="52">
        <f t="shared" si="14"/>
        <v>-1.0043280310269238</v>
      </c>
      <c r="T49" s="52">
        <f t="shared" si="14"/>
        <v>6.330795715726264</v>
      </c>
      <c r="U49" s="52">
        <f t="shared" si="14"/>
        <v>1.4767729712526938</v>
      </c>
      <c r="V49" s="52">
        <f t="shared" si="14"/>
        <v>-7.521832383702696</v>
      </c>
      <c r="W49" s="52">
        <f t="shared" si="14"/>
        <v>2.8147696313509845</v>
      </c>
      <c r="X49" s="52">
        <f t="shared" si="17"/>
        <v>9.147761484787306</v>
      </c>
      <c r="Y49" s="52">
        <f t="shared" si="18"/>
        <v>1.7517457626087363</v>
      </c>
      <c r="Z49" s="52">
        <f>(N49-M49)/M49*100</f>
        <v>-5.758559104463331</v>
      </c>
    </row>
    <row r="50" spans="1:26" s="22" customFormat="1" ht="12.75">
      <c r="A50" s="308" t="s">
        <v>33</v>
      </c>
      <c r="B50" s="31">
        <f t="shared" si="11"/>
        <v>445502</v>
      </c>
      <c r="C50" s="31">
        <f t="shared" si="11"/>
        <v>403171</v>
      </c>
      <c r="D50" s="31">
        <f t="shared" si="11"/>
        <v>421169</v>
      </c>
      <c r="E50" s="31">
        <f t="shared" si="11"/>
        <v>431389</v>
      </c>
      <c r="F50" s="31">
        <f t="shared" si="11"/>
        <v>479453</v>
      </c>
      <c r="G50" s="31">
        <f t="shared" si="11"/>
        <v>436059</v>
      </c>
      <c r="H50" s="31">
        <f t="shared" si="11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19"/>
        <v>515474</v>
      </c>
      <c r="N50" s="204"/>
      <c r="O50" s="52">
        <f t="shared" si="14"/>
        <v>-9.501865311491306</v>
      </c>
      <c r="P50" s="52">
        <f t="shared" si="14"/>
        <v>4.464110761934762</v>
      </c>
      <c r="Q50" s="52">
        <f t="shared" si="14"/>
        <v>2.426579354131002</v>
      </c>
      <c r="R50" s="52">
        <f t="shared" si="14"/>
        <v>11.14168418758939</v>
      </c>
      <c r="S50" s="52">
        <f t="shared" si="14"/>
        <v>-9.05073072855942</v>
      </c>
      <c r="T50" s="52">
        <f t="shared" si="14"/>
        <v>10.679059485069681</v>
      </c>
      <c r="U50" s="52">
        <f t="shared" si="14"/>
        <v>5.188075238383345</v>
      </c>
      <c r="V50" s="52">
        <f t="shared" si="14"/>
        <v>-10.49432204307959</v>
      </c>
      <c r="W50" s="52">
        <f t="shared" si="14"/>
        <v>6.405524781629837</v>
      </c>
      <c r="X50" s="52">
        <f t="shared" si="17"/>
        <v>4.108418908158306</v>
      </c>
      <c r="Y50" s="52">
        <f t="shared" si="18"/>
        <v>2.4068309099469762</v>
      </c>
      <c r="Z50" s="52"/>
    </row>
    <row r="51" spans="1:26" s="22" customFormat="1" ht="12.75">
      <c r="A51" s="308" t="s">
        <v>34</v>
      </c>
      <c r="B51" s="31">
        <f t="shared" si="11"/>
        <v>378818</v>
      </c>
      <c r="C51" s="31">
        <f t="shared" si="11"/>
        <v>367134</v>
      </c>
      <c r="D51" s="31">
        <f t="shared" si="11"/>
        <v>346417</v>
      </c>
      <c r="E51" s="31">
        <f t="shared" si="11"/>
        <v>372787</v>
      </c>
      <c r="F51" s="31">
        <f t="shared" si="11"/>
        <v>373223</v>
      </c>
      <c r="G51" s="31">
        <f t="shared" si="11"/>
        <v>377376</v>
      </c>
      <c r="H51" s="31">
        <f t="shared" si="11"/>
        <v>416632</v>
      </c>
      <c r="I51" s="204">
        <f t="shared" si="11"/>
        <v>413193</v>
      </c>
      <c r="J51" s="204">
        <f t="shared" si="11"/>
        <v>387393</v>
      </c>
      <c r="K51" s="204">
        <f>K15+K33</f>
        <v>408935</v>
      </c>
      <c r="L51" s="204">
        <f>L15+L33</f>
        <v>417123</v>
      </c>
      <c r="M51" s="204">
        <f t="shared" si="19"/>
        <v>453888</v>
      </c>
      <c r="N51" s="204"/>
      <c r="O51" s="52">
        <f t="shared" si="14"/>
        <v>-3.0843307340200306</v>
      </c>
      <c r="P51" s="52">
        <f t="shared" si="14"/>
        <v>-5.642898778102818</v>
      </c>
      <c r="Q51" s="52">
        <f t="shared" si="14"/>
        <v>7.612213026496968</v>
      </c>
      <c r="R51" s="52">
        <f t="shared" si="14"/>
        <v>0.11695686813113118</v>
      </c>
      <c r="S51" s="52">
        <f t="shared" si="14"/>
        <v>1.1127395685689254</v>
      </c>
      <c r="T51" s="52">
        <f t="shared" si="14"/>
        <v>10.402357330619859</v>
      </c>
      <c r="U51" s="52">
        <f t="shared" si="14"/>
        <v>-0.8254286756658155</v>
      </c>
      <c r="V51" s="52">
        <f t="shared" si="14"/>
        <v>-6.244055441403896</v>
      </c>
      <c r="W51" s="52">
        <f t="shared" si="14"/>
        <v>5.560761294086367</v>
      </c>
      <c r="X51" s="52">
        <f t="shared" si="17"/>
        <v>2.0022742000562435</v>
      </c>
      <c r="Y51" s="52">
        <f t="shared" si="18"/>
        <v>8.813946965283622</v>
      </c>
      <c r="Z51" s="52"/>
    </row>
    <row r="52" spans="1:26" s="22" customFormat="1" ht="12.75">
      <c r="A52" s="308" t="s">
        <v>35</v>
      </c>
      <c r="B52" s="31">
        <f t="shared" si="11"/>
        <v>307005</v>
      </c>
      <c r="C52" s="31">
        <f t="shared" si="11"/>
        <v>326760</v>
      </c>
      <c r="D52" s="31">
        <f t="shared" si="11"/>
        <v>326614</v>
      </c>
      <c r="E52" s="31">
        <f t="shared" si="11"/>
        <v>343144</v>
      </c>
      <c r="F52" s="31">
        <f t="shared" si="11"/>
        <v>357206</v>
      </c>
      <c r="G52" s="31">
        <f t="shared" si="11"/>
        <v>350929</v>
      </c>
      <c r="H52" s="31">
        <f t="shared" si="11"/>
        <v>365588</v>
      </c>
      <c r="I52" s="204">
        <f t="shared" si="11"/>
        <v>361486</v>
      </c>
      <c r="J52" s="204">
        <f t="shared" si="11"/>
        <v>333139</v>
      </c>
      <c r="K52" s="204">
        <f t="shared" si="11"/>
        <v>356914</v>
      </c>
      <c r="L52" s="204">
        <f t="shared" si="11"/>
        <v>360894</v>
      </c>
      <c r="M52" s="204">
        <f t="shared" si="19"/>
        <v>379730</v>
      </c>
      <c r="N52" s="204"/>
      <c r="O52" s="52">
        <f t="shared" si="14"/>
        <v>6.43474861972932</v>
      </c>
      <c r="P52" s="52">
        <f t="shared" si="14"/>
        <v>-0.044681111519157796</v>
      </c>
      <c r="Q52" s="52">
        <f t="shared" si="14"/>
        <v>5.061020042006772</v>
      </c>
      <c r="R52" s="52">
        <f t="shared" si="14"/>
        <v>4.0979880166927005</v>
      </c>
      <c r="S52" s="52">
        <f t="shared" si="14"/>
        <v>-1.757249318320521</v>
      </c>
      <c r="T52" s="52">
        <f t="shared" si="14"/>
        <v>4.177198236680354</v>
      </c>
      <c r="U52" s="52">
        <f t="shared" si="14"/>
        <v>-1.122028075319759</v>
      </c>
      <c r="V52" s="52">
        <f t="shared" si="14"/>
        <v>-7.841797469334912</v>
      </c>
      <c r="W52" s="52">
        <f t="shared" si="14"/>
        <v>7.13666067317246</v>
      </c>
      <c r="X52" s="52">
        <f t="shared" si="17"/>
        <v>1.1151145654135168</v>
      </c>
      <c r="Y52" s="52">
        <f t="shared" si="18"/>
        <v>5.219261057263352</v>
      </c>
      <c r="Z52" s="52"/>
    </row>
    <row r="53" spans="1:26" s="47" customFormat="1" ht="12.75">
      <c r="A53" s="308" t="s">
        <v>36</v>
      </c>
      <c r="B53" s="31">
        <f t="shared" si="11"/>
        <v>138947</v>
      </c>
      <c r="C53" s="31">
        <f t="shared" si="11"/>
        <v>155655</v>
      </c>
      <c r="D53" s="31">
        <f t="shared" si="11"/>
        <v>165193</v>
      </c>
      <c r="E53" s="31">
        <f t="shared" si="11"/>
        <v>161851</v>
      </c>
      <c r="F53" s="31">
        <f t="shared" si="11"/>
        <v>158553</v>
      </c>
      <c r="G53" s="31">
        <f t="shared" si="11"/>
        <v>156400</v>
      </c>
      <c r="H53" s="31">
        <f aca="true" t="shared" si="20" ref="H53:L55">H17+H35</f>
        <v>163728</v>
      </c>
      <c r="I53" s="204">
        <f t="shared" si="20"/>
        <v>174280</v>
      </c>
      <c r="J53" s="204">
        <f t="shared" si="20"/>
        <v>166188</v>
      </c>
      <c r="K53" s="204">
        <f>K17+K35</f>
        <v>169752</v>
      </c>
      <c r="L53" s="204">
        <f>L17+L35</f>
        <v>163609</v>
      </c>
      <c r="M53" s="204">
        <f t="shared" si="19"/>
        <v>150408</v>
      </c>
      <c r="N53" s="204"/>
      <c r="O53" s="52">
        <f t="shared" si="14"/>
        <v>12.024728853447717</v>
      </c>
      <c r="P53" s="52">
        <f t="shared" si="14"/>
        <v>6.127654106838842</v>
      </c>
      <c r="Q53" s="52">
        <f t="shared" si="14"/>
        <v>-2.023088145381463</v>
      </c>
      <c r="R53" s="52">
        <f t="shared" si="14"/>
        <v>-2.0376766285039944</v>
      </c>
      <c r="S53" s="52">
        <f t="shared" si="14"/>
        <v>-1.3579055583937232</v>
      </c>
      <c r="T53" s="52">
        <f t="shared" si="14"/>
        <v>4.68542199488491</v>
      </c>
      <c r="U53" s="52">
        <f t="shared" si="14"/>
        <v>6.444835336655917</v>
      </c>
      <c r="V53" s="52">
        <f t="shared" si="14"/>
        <v>-4.643103052559101</v>
      </c>
      <c r="W53" s="52">
        <f t="shared" si="14"/>
        <v>2.144559173947578</v>
      </c>
      <c r="X53" s="52">
        <f t="shared" si="17"/>
        <v>-3.61880861492059</v>
      </c>
      <c r="Y53" s="52">
        <f t="shared" si="18"/>
        <v>-8.068627031520272</v>
      </c>
      <c r="Z53" s="52"/>
    </row>
    <row r="54" spans="1:26" s="55" customFormat="1" ht="12.75">
      <c r="A54" s="308" t="s">
        <v>37</v>
      </c>
      <c r="B54" s="31">
        <f t="shared" si="11"/>
        <v>125445</v>
      </c>
      <c r="C54" s="31">
        <f t="shared" si="11"/>
        <v>142991</v>
      </c>
      <c r="D54" s="31">
        <f t="shared" si="11"/>
        <v>151913</v>
      </c>
      <c r="E54" s="31">
        <f>E18+E36</f>
        <v>149995</v>
      </c>
      <c r="F54" s="31">
        <f t="shared" si="11"/>
        <v>147127</v>
      </c>
      <c r="G54" s="31">
        <f t="shared" si="11"/>
        <v>156079</v>
      </c>
      <c r="H54" s="31">
        <f t="shared" si="20"/>
        <v>171010</v>
      </c>
      <c r="I54" s="205">
        <f t="shared" si="20"/>
        <v>167912</v>
      </c>
      <c r="J54" s="205">
        <f t="shared" si="20"/>
        <v>161670</v>
      </c>
      <c r="K54" s="204">
        <f t="shared" si="20"/>
        <v>153073</v>
      </c>
      <c r="L54" s="204">
        <f t="shared" si="20"/>
        <v>148574</v>
      </c>
      <c r="M54" s="277">
        <f>M18+M36</f>
        <v>139090</v>
      </c>
      <c r="N54" s="277"/>
      <c r="O54" s="52">
        <f t="shared" si="14"/>
        <v>13.98700625772251</v>
      </c>
      <c r="P54" s="52">
        <f t="shared" si="14"/>
        <v>6.23955353833458</v>
      </c>
      <c r="Q54" s="52">
        <f t="shared" si="14"/>
        <v>-1.262564757459862</v>
      </c>
      <c r="R54" s="52">
        <f t="shared" si="14"/>
        <v>-1.9120637354578487</v>
      </c>
      <c r="S54" s="52">
        <f t="shared" si="14"/>
        <v>6.0845392076233455</v>
      </c>
      <c r="T54" s="52">
        <f t="shared" si="14"/>
        <v>9.566309368973403</v>
      </c>
      <c r="U54" s="52">
        <f t="shared" si="14"/>
        <v>-1.8115899654990937</v>
      </c>
      <c r="V54" s="52">
        <f t="shared" si="14"/>
        <v>-3.7174234122635665</v>
      </c>
      <c r="W54" s="52">
        <f t="shared" si="14"/>
        <v>-5.317622317065627</v>
      </c>
      <c r="X54" s="52">
        <f t="shared" si="17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20"/>
        <v>3512680</v>
      </c>
      <c r="I55" s="202">
        <f t="shared" si="20"/>
        <v>3634969</v>
      </c>
      <c r="J55" s="202">
        <f t="shared" si="20"/>
        <v>3368101</v>
      </c>
      <c r="K55" s="202">
        <f t="shared" si="20"/>
        <v>3472079</v>
      </c>
      <c r="L55" s="202">
        <f>L19+L37</f>
        <v>3618668</v>
      </c>
      <c r="M55" s="202">
        <f>M19+M37</f>
        <v>3678191</v>
      </c>
      <c r="N55" s="223"/>
      <c r="O55" s="141">
        <f t="shared" si="14"/>
        <v>-4.997373470493486</v>
      </c>
      <c r="P55" s="141">
        <f>(D55-C55)/C55*100</f>
        <v>-2.1077274332662346</v>
      </c>
      <c r="Q55" s="43">
        <f t="shared" si="14"/>
        <v>5.410801361670807</v>
      </c>
      <c r="R55" s="43">
        <f t="shared" si="14"/>
        <v>5.6664488769908115</v>
      </c>
      <c r="S55" s="43">
        <f>(G55-F55)/F55*100</f>
        <v>-1.1133803591810292</v>
      </c>
      <c r="T55" s="43">
        <f t="shared" si="14"/>
        <v>4.792743254378099</v>
      </c>
      <c r="U55" s="43">
        <f t="shared" si="14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7"/>
        <v>4.221937346471667</v>
      </c>
      <c r="Y55" s="43">
        <f>(M55-L55)/L55*100</f>
        <v>1.6448870136746447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333"/>
      <c r="N57" s="333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334"/>
      <c r="N58" s="335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3"/>
  <sheetViews>
    <sheetView view="pageBreakPreview" zoomScale="70" zoomScaleNormal="70" zoomScaleSheetLayoutView="70" zoomScalePageLayoutView="0" workbookViewId="0" topLeftCell="A1">
      <pane xSplit="1" ySplit="2" topLeftCell="B108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J207" sqref="J207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125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9"/>
      <c r="S3" s="339"/>
      <c r="T3" s="339"/>
      <c r="U3" s="339"/>
      <c r="V3" s="339"/>
      <c r="W3" s="339"/>
      <c r="X3" s="341"/>
      <c r="Y3" s="341"/>
      <c r="AM3" s="48"/>
      <c r="AN3" s="48"/>
      <c r="AO3" s="48"/>
      <c r="AP3" s="48"/>
    </row>
    <row r="4" spans="1:42" s="63" customFormat="1" ht="16.5" thickBot="1">
      <c r="A4" s="64"/>
      <c r="B4" s="339">
        <v>2001</v>
      </c>
      <c r="C4" s="339"/>
      <c r="D4" s="339"/>
      <c r="E4" s="339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2"/>
      <c r="S4" s="342"/>
      <c r="T4" s="342"/>
      <c r="U4" s="342"/>
      <c r="V4" s="342"/>
      <c r="W4" s="342"/>
      <c r="X4" s="342"/>
      <c r="Y4" s="114"/>
      <c r="AM4" s="48"/>
      <c r="AN4" s="48"/>
      <c r="AO4" s="48"/>
      <c r="AP4" s="48"/>
    </row>
    <row r="5" spans="1:42" s="67" customFormat="1" ht="16.5" thickBot="1">
      <c r="A5" s="105"/>
      <c r="B5" s="340" t="s">
        <v>83</v>
      </c>
      <c r="C5" s="337"/>
      <c r="D5" s="337" t="s">
        <v>84</v>
      </c>
      <c r="E5" s="337"/>
      <c r="F5" s="337" t="s">
        <v>85</v>
      </c>
      <c r="G5" s="337"/>
      <c r="H5" s="337" t="s">
        <v>86</v>
      </c>
      <c r="I5" s="337"/>
      <c r="J5" s="337" t="s">
        <v>87</v>
      </c>
      <c r="K5" s="337"/>
      <c r="L5" s="337" t="s">
        <v>97</v>
      </c>
      <c r="M5" s="337"/>
      <c r="N5" s="337" t="s">
        <v>98</v>
      </c>
      <c r="O5" s="337"/>
      <c r="P5" s="337" t="s">
        <v>88</v>
      </c>
      <c r="Q5" s="337"/>
      <c r="R5" s="337" t="s">
        <v>89</v>
      </c>
      <c r="S5" s="337"/>
      <c r="T5" s="337" t="s">
        <v>90</v>
      </c>
      <c r="U5" s="337"/>
      <c r="V5" s="337" t="s">
        <v>91</v>
      </c>
      <c r="W5" s="337"/>
      <c r="X5" s="337" t="s">
        <v>92</v>
      </c>
      <c r="Y5" s="338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101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102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99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100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9">
        <v>2002</v>
      </c>
      <c r="C12" s="339"/>
      <c r="D12" s="339"/>
      <c r="E12" s="339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2"/>
      <c r="S12" s="342"/>
      <c r="T12" s="342"/>
      <c r="U12" s="342"/>
      <c r="V12" s="342"/>
      <c r="W12" s="342"/>
      <c r="X12" s="342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40" t="s">
        <v>83</v>
      </c>
      <c r="C13" s="337"/>
      <c r="D13" s="337" t="s">
        <v>84</v>
      </c>
      <c r="E13" s="337"/>
      <c r="F13" s="337" t="s">
        <v>85</v>
      </c>
      <c r="G13" s="337"/>
      <c r="H13" s="337" t="s">
        <v>86</v>
      </c>
      <c r="I13" s="337"/>
      <c r="J13" s="337" t="s">
        <v>87</v>
      </c>
      <c r="K13" s="337"/>
      <c r="L13" s="337" t="s">
        <v>97</v>
      </c>
      <c r="M13" s="337"/>
      <c r="N13" s="337" t="s">
        <v>98</v>
      </c>
      <c r="O13" s="337"/>
      <c r="P13" s="337" t="s">
        <v>88</v>
      </c>
      <c r="Q13" s="337"/>
      <c r="R13" s="337" t="s">
        <v>89</v>
      </c>
      <c r="S13" s="337"/>
      <c r="T13" s="337" t="s">
        <v>90</v>
      </c>
      <c r="U13" s="337"/>
      <c r="V13" s="337" t="s">
        <v>91</v>
      </c>
      <c r="W13" s="337"/>
      <c r="X13" s="337" t="s">
        <v>92</v>
      </c>
      <c r="Y13" s="338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101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102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99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100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44">
        <v>2003</v>
      </c>
      <c r="C20" s="344"/>
      <c r="D20" s="344"/>
      <c r="E20" s="344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6"/>
      <c r="S20" s="346"/>
      <c r="T20" s="346"/>
      <c r="U20" s="346"/>
      <c r="V20" s="346"/>
      <c r="W20" s="346"/>
      <c r="X20" s="346"/>
      <c r="Y20" s="116"/>
    </row>
    <row r="21" spans="1:42" s="67" customFormat="1" ht="16.5" thickBot="1">
      <c r="A21" s="105"/>
      <c r="B21" s="340" t="s">
        <v>83</v>
      </c>
      <c r="C21" s="337"/>
      <c r="D21" s="337" t="s">
        <v>84</v>
      </c>
      <c r="E21" s="337"/>
      <c r="F21" s="337" t="s">
        <v>85</v>
      </c>
      <c r="G21" s="337"/>
      <c r="H21" s="337" t="s">
        <v>86</v>
      </c>
      <c r="I21" s="337"/>
      <c r="J21" s="337" t="s">
        <v>87</v>
      </c>
      <c r="K21" s="337"/>
      <c r="L21" s="337" t="s">
        <v>97</v>
      </c>
      <c r="M21" s="337"/>
      <c r="N21" s="337" t="s">
        <v>98</v>
      </c>
      <c r="O21" s="337"/>
      <c r="P21" s="337" t="s">
        <v>88</v>
      </c>
      <c r="Q21" s="337"/>
      <c r="R21" s="337" t="s">
        <v>89</v>
      </c>
      <c r="S21" s="337"/>
      <c r="T21" s="337" t="s">
        <v>90</v>
      </c>
      <c r="U21" s="337"/>
      <c r="V21" s="337" t="s">
        <v>91</v>
      </c>
      <c r="W21" s="337"/>
      <c r="X21" s="337" t="s">
        <v>92</v>
      </c>
      <c r="Y21" s="338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101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102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99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100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9">
        <v>2004</v>
      </c>
      <c r="C28" s="339"/>
      <c r="D28" s="339"/>
      <c r="E28" s="339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2"/>
      <c r="S28" s="342"/>
      <c r="T28" s="342"/>
      <c r="U28" s="342"/>
      <c r="V28" s="342"/>
      <c r="W28" s="342"/>
      <c r="X28" s="342"/>
      <c r="Y28" s="117"/>
    </row>
    <row r="29" spans="1:42" s="67" customFormat="1" ht="16.5" thickBot="1">
      <c r="A29" s="105"/>
      <c r="B29" s="340" t="s">
        <v>83</v>
      </c>
      <c r="C29" s="337"/>
      <c r="D29" s="337" t="s">
        <v>84</v>
      </c>
      <c r="E29" s="337"/>
      <c r="F29" s="337" t="s">
        <v>85</v>
      </c>
      <c r="G29" s="337"/>
      <c r="H29" s="337" t="s">
        <v>86</v>
      </c>
      <c r="I29" s="337"/>
      <c r="J29" s="337" t="s">
        <v>87</v>
      </c>
      <c r="K29" s="337"/>
      <c r="L29" s="337" t="s">
        <v>97</v>
      </c>
      <c r="M29" s="337"/>
      <c r="N29" s="337" t="s">
        <v>98</v>
      </c>
      <c r="O29" s="337"/>
      <c r="P29" s="337" t="s">
        <v>88</v>
      </c>
      <c r="Q29" s="337"/>
      <c r="R29" s="337" t="s">
        <v>89</v>
      </c>
      <c r="S29" s="337"/>
      <c r="T29" s="337" t="s">
        <v>90</v>
      </c>
      <c r="U29" s="337"/>
      <c r="V29" s="337" t="s">
        <v>91</v>
      </c>
      <c r="W29" s="337"/>
      <c r="X29" s="337" t="s">
        <v>92</v>
      </c>
      <c r="Y29" s="338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101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102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99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100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9">
        <v>2005</v>
      </c>
      <c r="C36" s="339"/>
      <c r="D36" s="339"/>
      <c r="E36" s="339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2"/>
      <c r="S36" s="342"/>
      <c r="T36" s="342"/>
      <c r="U36" s="342"/>
      <c r="V36" s="342"/>
      <c r="W36" s="342"/>
      <c r="X36" s="342"/>
      <c r="Y36" s="117"/>
    </row>
    <row r="37" spans="1:42" s="67" customFormat="1" ht="16.5" thickBot="1">
      <c r="A37" s="105"/>
      <c r="B37" s="340" t="s">
        <v>83</v>
      </c>
      <c r="C37" s="337"/>
      <c r="D37" s="337" t="s">
        <v>84</v>
      </c>
      <c r="E37" s="337"/>
      <c r="F37" s="337" t="s">
        <v>85</v>
      </c>
      <c r="G37" s="337"/>
      <c r="H37" s="337" t="s">
        <v>86</v>
      </c>
      <c r="I37" s="337"/>
      <c r="J37" s="337" t="s">
        <v>87</v>
      </c>
      <c r="K37" s="337"/>
      <c r="L37" s="337" t="s">
        <v>97</v>
      </c>
      <c r="M37" s="337"/>
      <c r="N37" s="337" t="s">
        <v>98</v>
      </c>
      <c r="O37" s="337"/>
      <c r="P37" s="337" t="s">
        <v>88</v>
      </c>
      <c r="Q37" s="337"/>
      <c r="R37" s="337" t="s">
        <v>89</v>
      </c>
      <c r="S37" s="337"/>
      <c r="T37" s="337" t="s">
        <v>90</v>
      </c>
      <c r="U37" s="337"/>
      <c r="V37" s="337" t="s">
        <v>91</v>
      </c>
      <c r="W37" s="337"/>
      <c r="X37" s="337" t="s">
        <v>92</v>
      </c>
      <c r="Y37" s="338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101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102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99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100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9">
        <v>2006</v>
      </c>
      <c r="C44" s="339"/>
      <c r="D44" s="339"/>
      <c r="E44" s="339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2"/>
      <c r="S44" s="342"/>
      <c r="T44" s="342"/>
      <c r="U44" s="342"/>
      <c r="V44" s="342"/>
      <c r="W44" s="342"/>
      <c r="X44" s="342"/>
    </row>
    <row r="45" spans="1:42" s="67" customFormat="1" ht="16.5" thickBot="1">
      <c r="A45" s="105"/>
      <c r="B45" s="340" t="s">
        <v>83</v>
      </c>
      <c r="C45" s="337"/>
      <c r="D45" s="337" t="s">
        <v>84</v>
      </c>
      <c r="E45" s="337"/>
      <c r="F45" s="337" t="s">
        <v>85</v>
      </c>
      <c r="G45" s="337"/>
      <c r="H45" s="337" t="s">
        <v>86</v>
      </c>
      <c r="I45" s="337"/>
      <c r="J45" s="337" t="s">
        <v>87</v>
      </c>
      <c r="K45" s="337"/>
      <c r="L45" s="337" t="s">
        <v>97</v>
      </c>
      <c r="M45" s="337"/>
      <c r="N45" s="337" t="s">
        <v>98</v>
      </c>
      <c r="O45" s="337"/>
      <c r="P45" s="337" t="s">
        <v>88</v>
      </c>
      <c r="Q45" s="337"/>
      <c r="R45" s="337" t="s">
        <v>89</v>
      </c>
      <c r="S45" s="337"/>
      <c r="T45" s="337" t="s">
        <v>90</v>
      </c>
      <c r="U45" s="337"/>
      <c r="V45" s="337" t="s">
        <v>91</v>
      </c>
      <c r="W45" s="337"/>
      <c r="X45" s="337" t="s">
        <v>92</v>
      </c>
      <c r="Y45" s="338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101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102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99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100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9">
        <v>2007</v>
      </c>
      <c r="C52" s="339"/>
      <c r="D52" s="339"/>
      <c r="E52" s="339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2"/>
      <c r="S52" s="342"/>
      <c r="T52" s="342"/>
      <c r="U52" s="342"/>
      <c r="V52" s="342"/>
      <c r="W52" s="342"/>
      <c r="X52" s="342"/>
    </row>
    <row r="53" spans="1:42" s="67" customFormat="1" ht="16.5" thickBot="1">
      <c r="A53" s="105"/>
      <c r="B53" s="340" t="s">
        <v>83</v>
      </c>
      <c r="C53" s="337"/>
      <c r="D53" s="337" t="s">
        <v>84</v>
      </c>
      <c r="E53" s="337"/>
      <c r="F53" s="337" t="s">
        <v>85</v>
      </c>
      <c r="G53" s="337"/>
      <c r="H53" s="337" t="s">
        <v>86</v>
      </c>
      <c r="I53" s="337"/>
      <c r="J53" s="337" t="s">
        <v>87</v>
      </c>
      <c r="K53" s="337"/>
      <c r="L53" s="337" t="s">
        <v>97</v>
      </c>
      <c r="M53" s="337"/>
      <c r="N53" s="337" t="s">
        <v>98</v>
      </c>
      <c r="O53" s="337"/>
      <c r="P53" s="337" t="s">
        <v>88</v>
      </c>
      <c r="Q53" s="337"/>
      <c r="R53" s="337" t="s">
        <v>89</v>
      </c>
      <c r="S53" s="337"/>
      <c r="T53" s="337" t="s">
        <v>90</v>
      </c>
      <c r="U53" s="337"/>
      <c r="V53" s="337" t="s">
        <v>91</v>
      </c>
      <c r="W53" s="337"/>
      <c r="X53" s="337" t="s">
        <v>92</v>
      </c>
      <c r="Y53" s="338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101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102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99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100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9">
        <v>2008</v>
      </c>
      <c r="C60" s="339"/>
      <c r="D60" s="339"/>
      <c r="E60" s="339"/>
      <c r="F60" s="341"/>
      <c r="G60" s="341"/>
      <c r="H60" s="341"/>
      <c r="I60" s="341"/>
      <c r="J60" s="341"/>
      <c r="K60" s="341"/>
      <c r="L60" s="341"/>
      <c r="M60" s="341"/>
      <c r="N60" s="341"/>
      <c r="O60" s="341"/>
      <c r="P60" s="341"/>
      <c r="Q60" s="341"/>
      <c r="R60" s="342"/>
      <c r="S60" s="342"/>
      <c r="T60" s="342"/>
      <c r="U60" s="342"/>
      <c r="V60" s="342"/>
      <c r="W60" s="342"/>
      <c r="X60" s="342"/>
    </row>
    <row r="61" spans="1:42" s="67" customFormat="1" ht="16.5" thickBot="1">
      <c r="A61" s="105"/>
      <c r="B61" s="340" t="s">
        <v>83</v>
      </c>
      <c r="C61" s="337"/>
      <c r="D61" s="337" t="s">
        <v>84</v>
      </c>
      <c r="E61" s="337"/>
      <c r="F61" s="337" t="s">
        <v>85</v>
      </c>
      <c r="G61" s="337"/>
      <c r="H61" s="337" t="s">
        <v>86</v>
      </c>
      <c r="I61" s="337"/>
      <c r="J61" s="337" t="s">
        <v>87</v>
      </c>
      <c r="K61" s="337"/>
      <c r="L61" s="337" t="s">
        <v>97</v>
      </c>
      <c r="M61" s="337"/>
      <c r="N61" s="337" t="s">
        <v>98</v>
      </c>
      <c r="O61" s="337"/>
      <c r="P61" s="337" t="s">
        <v>88</v>
      </c>
      <c r="Q61" s="337"/>
      <c r="R61" s="337" t="s">
        <v>89</v>
      </c>
      <c r="S61" s="337"/>
      <c r="T61" s="337" t="s">
        <v>90</v>
      </c>
      <c r="U61" s="337"/>
      <c r="V61" s="337" t="s">
        <v>91</v>
      </c>
      <c r="W61" s="337"/>
      <c r="X61" s="337" t="s">
        <v>92</v>
      </c>
      <c r="Y61" s="338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101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102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99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100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9">
        <v>2009</v>
      </c>
      <c r="C68" s="339"/>
      <c r="D68" s="339"/>
      <c r="E68" s="339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2"/>
      <c r="S68" s="342"/>
      <c r="T68" s="342"/>
      <c r="U68" s="342"/>
      <c r="V68" s="342"/>
      <c r="W68" s="342"/>
      <c r="X68" s="342"/>
    </row>
    <row r="69" spans="1:42" s="67" customFormat="1" ht="16.5" thickBot="1">
      <c r="A69" s="105"/>
      <c r="B69" s="340" t="s">
        <v>83</v>
      </c>
      <c r="C69" s="337"/>
      <c r="D69" s="337" t="s">
        <v>84</v>
      </c>
      <c r="E69" s="337"/>
      <c r="F69" s="337" t="s">
        <v>85</v>
      </c>
      <c r="G69" s="337"/>
      <c r="H69" s="337" t="s">
        <v>86</v>
      </c>
      <c r="I69" s="337"/>
      <c r="J69" s="337" t="s">
        <v>87</v>
      </c>
      <c r="K69" s="337"/>
      <c r="L69" s="337" t="s">
        <v>97</v>
      </c>
      <c r="M69" s="337"/>
      <c r="N69" s="337" t="s">
        <v>98</v>
      </c>
      <c r="O69" s="337"/>
      <c r="P69" s="337" t="s">
        <v>88</v>
      </c>
      <c r="Q69" s="337"/>
      <c r="R69" s="337" t="s">
        <v>89</v>
      </c>
      <c r="S69" s="337"/>
      <c r="T69" s="337" t="s">
        <v>90</v>
      </c>
      <c r="U69" s="337"/>
      <c r="V69" s="337" t="s">
        <v>91</v>
      </c>
      <c r="W69" s="337"/>
      <c r="X69" s="337" t="s">
        <v>92</v>
      </c>
      <c r="Y69" s="338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101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102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99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100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9">
        <v>2010</v>
      </c>
      <c r="C76" s="339"/>
      <c r="D76" s="339"/>
      <c r="E76" s="339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2"/>
      <c r="S76" s="342"/>
      <c r="T76" s="342"/>
      <c r="U76" s="342"/>
      <c r="V76" s="342"/>
      <c r="W76" s="342"/>
      <c r="X76" s="342"/>
      <c r="Y76" s="29"/>
    </row>
    <row r="77" spans="1:42" s="67" customFormat="1" ht="16.5" thickBot="1">
      <c r="A77" s="105"/>
      <c r="B77" s="340" t="s">
        <v>83</v>
      </c>
      <c r="C77" s="337"/>
      <c r="D77" s="337" t="s">
        <v>84</v>
      </c>
      <c r="E77" s="337"/>
      <c r="F77" s="337" t="s">
        <v>85</v>
      </c>
      <c r="G77" s="337"/>
      <c r="H77" s="337" t="s">
        <v>86</v>
      </c>
      <c r="I77" s="337"/>
      <c r="J77" s="337" t="s">
        <v>87</v>
      </c>
      <c r="K77" s="337"/>
      <c r="L77" s="337" t="s">
        <v>97</v>
      </c>
      <c r="M77" s="337"/>
      <c r="N77" s="337" t="s">
        <v>98</v>
      </c>
      <c r="O77" s="337"/>
      <c r="P77" s="337" t="s">
        <v>88</v>
      </c>
      <c r="Q77" s="337"/>
      <c r="R77" s="337" t="s">
        <v>89</v>
      </c>
      <c r="S77" s="337"/>
      <c r="T77" s="337" t="s">
        <v>90</v>
      </c>
      <c r="U77" s="337"/>
      <c r="V77" s="337" t="s">
        <v>91</v>
      </c>
      <c r="W77" s="337"/>
      <c r="X77" s="337" t="s">
        <v>92</v>
      </c>
      <c r="Y77" s="338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101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102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99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100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9">
        <v>2011</v>
      </c>
      <c r="C84" s="339"/>
      <c r="D84" s="339"/>
      <c r="E84" s="339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2"/>
      <c r="S84" s="342"/>
      <c r="T84" s="342"/>
      <c r="U84" s="342"/>
      <c r="V84" s="342"/>
      <c r="W84" s="342"/>
      <c r="X84" s="342"/>
      <c r="Y84" s="29"/>
    </row>
    <row r="85" spans="1:42" s="67" customFormat="1" ht="16.5" thickBot="1">
      <c r="A85" s="105"/>
      <c r="B85" s="340" t="s">
        <v>83</v>
      </c>
      <c r="C85" s="337"/>
      <c r="D85" s="337" t="s">
        <v>84</v>
      </c>
      <c r="E85" s="337"/>
      <c r="F85" s="337" t="s">
        <v>85</v>
      </c>
      <c r="G85" s="337"/>
      <c r="H85" s="337" t="s">
        <v>86</v>
      </c>
      <c r="I85" s="337"/>
      <c r="J85" s="337" t="s">
        <v>87</v>
      </c>
      <c r="K85" s="337"/>
      <c r="L85" s="337" t="s">
        <v>97</v>
      </c>
      <c r="M85" s="337"/>
      <c r="N85" s="337" t="s">
        <v>98</v>
      </c>
      <c r="O85" s="337"/>
      <c r="P85" s="337" t="s">
        <v>88</v>
      </c>
      <c r="Q85" s="337"/>
      <c r="R85" s="337" t="s">
        <v>89</v>
      </c>
      <c r="S85" s="337"/>
      <c r="T85" s="337" t="s">
        <v>90</v>
      </c>
      <c r="U85" s="337"/>
      <c r="V85" s="337" t="s">
        <v>91</v>
      </c>
      <c r="W85" s="337"/>
      <c r="X85" s="337" t="s">
        <v>92</v>
      </c>
      <c r="Y85" s="338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101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102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99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100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9">
        <v>2012</v>
      </c>
      <c r="C92" s="339"/>
      <c r="D92" s="339"/>
      <c r="E92" s="339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2"/>
      <c r="S92" s="342"/>
      <c r="T92" s="342"/>
      <c r="U92" s="342"/>
      <c r="V92" s="342"/>
      <c r="W92" s="342"/>
      <c r="X92" s="342"/>
      <c r="Y92" s="29"/>
    </row>
    <row r="93" spans="1:42" s="67" customFormat="1" ht="16.5" thickBot="1">
      <c r="A93" s="105"/>
      <c r="B93" s="340" t="s">
        <v>83</v>
      </c>
      <c r="C93" s="337"/>
      <c r="D93" s="337" t="s">
        <v>84</v>
      </c>
      <c r="E93" s="337"/>
      <c r="F93" s="337" t="s">
        <v>85</v>
      </c>
      <c r="G93" s="337"/>
      <c r="H93" s="337" t="s">
        <v>86</v>
      </c>
      <c r="I93" s="337"/>
      <c r="J93" s="337" t="s">
        <v>87</v>
      </c>
      <c r="K93" s="337"/>
      <c r="L93" s="337" t="s">
        <v>97</v>
      </c>
      <c r="M93" s="337"/>
      <c r="N93" s="337" t="s">
        <v>98</v>
      </c>
      <c r="O93" s="337"/>
      <c r="P93" s="337" t="s">
        <v>88</v>
      </c>
      <c r="Q93" s="337"/>
      <c r="R93" s="337" t="s">
        <v>89</v>
      </c>
      <c r="S93" s="337"/>
      <c r="T93" s="337" t="s">
        <v>90</v>
      </c>
      <c r="U93" s="337"/>
      <c r="V93" s="337" t="s">
        <v>91</v>
      </c>
      <c r="W93" s="337"/>
      <c r="X93" s="337" t="s">
        <v>92</v>
      </c>
      <c r="Y93" s="338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101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113</v>
      </c>
      <c r="G95" s="241" t="s">
        <v>113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102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113</v>
      </c>
      <c r="G96" s="241" t="s">
        <v>113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99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100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113</v>
      </c>
      <c r="G98" s="241" t="s">
        <v>113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9">
        <v>2013</v>
      </c>
      <c r="C100" s="339"/>
      <c r="D100" s="339"/>
      <c r="E100" s="339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2"/>
      <c r="S100" s="342"/>
      <c r="T100" s="342"/>
      <c r="U100" s="342"/>
      <c r="V100" s="342"/>
      <c r="W100" s="342"/>
      <c r="X100" s="342"/>
      <c r="Y100" s="29"/>
    </row>
    <row r="101" spans="1:42" s="67" customFormat="1" ht="16.5" thickBot="1">
      <c r="A101" s="105"/>
      <c r="B101" s="340" t="s">
        <v>83</v>
      </c>
      <c r="C101" s="337"/>
      <c r="D101" s="337" t="s">
        <v>84</v>
      </c>
      <c r="E101" s="337"/>
      <c r="F101" s="337" t="s">
        <v>85</v>
      </c>
      <c r="G101" s="337"/>
      <c r="H101" s="337" t="s">
        <v>86</v>
      </c>
      <c r="I101" s="337"/>
      <c r="J101" s="337" t="s">
        <v>87</v>
      </c>
      <c r="K101" s="337"/>
      <c r="L101" s="337" t="s">
        <v>97</v>
      </c>
      <c r="M101" s="337"/>
      <c r="N101" s="337" t="s">
        <v>98</v>
      </c>
      <c r="O101" s="337"/>
      <c r="P101" s="337" t="s">
        <v>88</v>
      </c>
      <c r="Q101" s="337"/>
      <c r="R101" s="337" t="s">
        <v>89</v>
      </c>
      <c r="S101" s="337"/>
      <c r="T101" s="337" t="s">
        <v>90</v>
      </c>
      <c r="U101" s="337"/>
      <c r="V101" s="337" t="s">
        <v>91</v>
      </c>
      <c r="W101" s="337"/>
      <c r="X101" s="337" t="s">
        <v>92</v>
      </c>
      <c r="Y101" s="338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101</v>
      </c>
      <c r="B103" s="241" t="s">
        <v>113</v>
      </c>
      <c r="C103" s="244" t="s">
        <v>113</v>
      </c>
      <c r="D103" s="115">
        <f>+E103*Index!$B$13</f>
        <v>132.74231198121709</v>
      </c>
      <c r="E103" s="188">
        <v>226.80370558271358</v>
      </c>
      <c r="F103" s="115">
        <f>+G103*Index!$B$13</f>
        <v>164.6076250160385</v>
      </c>
      <c r="G103" s="332">
        <v>281.2488253639125</v>
      </c>
      <c r="H103" s="42"/>
      <c r="I103" s="242"/>
      <c r="J103" s="115"/>
      <c r="K103" s="188"/>
      <c r="L103" s="115"/>
      <c r="M103" s="100"/>
      <c r="N103" s="115"/>
      <c r="O103" s="100"/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102</v>
      </c>
      <c r="B104" s="241" t="s">
        <v>113</v>
      </c>
      <c r="C104" s="244" t="s">
        <v>113</v>
      </c>
      <c r="D104" s="115">
        <f>+E104*Index!$B$13</f>
        <v>319.10140183027016</v>
      </c>
      <c r="E104" s="188">
        <v>545.217115112358</v>
      </c>
      <c r="F104" s="115">
        <f>+G104*Index!$B$13</f>
        <v>240.43517291468575</v>
      </c>
      <c r="G104" s="332">
        <v>410.8078829995622</v>
      </c>
      <c r="H104" s="42"/>
      <c r="I104" s="242"/>
      <c r="J104" s="115"/>
      <c r="K104" s="188"/>
      <c r="L104" s="115"/>
      <c r="M104" s="100"/>
      <c r="N104" s="115"/>
      <c r="O104" s="100"/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99</v>
      </c>
      <c r="B105" s="241" t="s">
        <v>113</v>
      </c>
      <c r="C105" s="244" t="s">
        <v>113</v>
      </c>
      <c r="D105" s="132">
        <f>+E105*Index!$B$13</f>
        <v>451.84371381148725</v>
      </c>
      <c r="E105" s="187">
        <v>772.0208206950715</v>
      </c>
      <c r="F105" s="132">
        <f>+G105*Index!$B$13</f>
        <v>417.1491987733742</v>
      </c>
      <c r="G105" s="268">
        <v>712.7417222931042</v>
      </c>
      <c r="H105" s="132"/>
      <c r="I105" s="243"/>
      <c r="J105" s="104"/>
      <c r="K105" s="187"/>
      <c r="L105" s="104"/>
      <c r="M105" s="133"/>
      <c r="N105" s="104"/>
      <c r="O105" s="211"/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100</v>
      </c>
      <c r="B106" s="241" t="s">
        <v>113</v>
      </c>
      <c r="C106" s="244" t="s">
        <v>113</v>
      </c>
      <c r="D106" s="115">
        <f>+E106*Index!$B$13</f>
        <v>42.57462300864051</v>
      </c>
      <c r="E106" s="188">
        <v>72.74306223861048</v>
      </c>
      <c r="F106" s="115">
        <f>+G106*Index!$B$13</f>
        <v>39.447569546752895</v>
      </c>
      <c r="G106" s="241">
        <v>67.40017418636894</v>
      </c>
      <c r="H106" s="115"/>
      <c r="I106" s="244"/>
      <c r="J106" s="115"/>
      <c r="K106" s="188"/>
      <c r="L106" s="115"/>
      <c r="M106" s="100"/>
      <c r="N106" s="115"/>
      <c r="O106" s="100"/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126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3" t="s">
        <v>55</v>
      </c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112"/>
      <c r="W110" s="113"/>
      <c r="Y110" s="113"/>
      <c r="AA110" s="50"/>
    </row>
    <row r="111" spans="1:42" s="67" customFormat="1" ht="16.5" thickBot="1">
      <c r="A111" s="105"/>
      <c r="B111" s="340" t="s">
        <v>83</v>
      </c>
      <c r="C111" s="337"/>
      <c r="D111" s="337" t="s">
        <v>84</v>
      </c>
      <c r="E111" s="337"/>
      <c r="F111" s="337" t="s">
        <v>85</v>
      </c>
      <c r="G111" s="337"/>
      <c r="H111" s="337" t="s">
        <v>86</v>
      </c>
      <c r="I111" s="337"/>
      <c r="J111" s="337" t="s">
        <v>87</v>
      </c>
      <c r="K111" s="337"/>
      <c r="L111" s="337" t="s">
        <v>97</v>
      </c>
      <c r="M111" s="337"/>
      <c r="N111" s="337" t="s">
        <v>98</v>
      </c>
      <c r="O111" s="337"/>
      <c r="P111" s="337" t="s">
        <v>88</v>
      </c>
      <c r="Q111" s="337"/>
      <c r="R111" s="337" t="s">
        <v>89</v>
      </c>
      <c r="S111" s="337"/>
      <c r="T111" s="337" t="s">
        <v>90</v>
      </c>
      <c r="U111" s="337"/>
      <c r="V111" s="337" t="s">
        <v>91</v>
      </c>
      <c r="W111" s="337"/>
      <c r="X111" s="337" t="s">
        <v>92</v>
      </c>
      <c r="Y111" s="338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101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102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99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100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9" t="s">
        <v>56</v>
      </c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40" t="s">
        <v>83</v>
      </c>
      <c r="C118" s="337"/>
      <c r="D118" s="337" t="s">
        <v>84</v>
      </c>
      <c r="E118" s="337"/>
      <c r="F118" s="337" t="s">
        <v>85</v>
      </c>
      <c r="G118" s="337"/>
      <c r="H118" s="337" t="s">
        <v>86</v>
      </c>
      <c r="I118" s="337"/>
      <c r="J118" s="337" t="s">
        <v>87</v>
      </c>
      <c r="K118" s="337"/>
      <c r="L118" s="337" t="s">
        <v>97</v>
      </c>
      <c r="M118" s="337"/>
      <c r="N118" s="337" t="s">
        <v>98</v>
      </c>
      <c r="O118" s="337"/>
      <c r="P118" s="337" t="s">
        <v>88</v>
      </c>
      <c r="Q118" s="337"/>
      <c r="R118" s="337" t="s">
        <v>89</v>
      </c>
      <c r="S118" s="337"/>
      <c r="T118" s="337" t="s">
        <v>90</v>
      </c>
      <c r="U118" s="337"/>
      <c r="V118" s="337" t="s">
        <v>91</v>
      </c>
      <c r="W118" s="337"/>
      <c r="X118" s="337" t="s">
        <v>92</v>
      </c>
      <c r="Y118" s="338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101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102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99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100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9" t="s">
        <v>58</v>
      </c>
      <c r="C124" s="339"/>
      <c r="D124" s="339"/>
      <c r="E124" s="339"/>
      <c r="F124" s="3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112"/>
      <c r="V124" s="32"/>
      <c r="W124" s="113"/>
      <c r="X124" s="32"/>
    </row>
    <row r="125" spans="1:42" s="67" customFormat="1" ht="16.5" thickBot="1">
      <c r="A125" s="105"/>
      <c r="B125" s="340" t="s">
        <v>83</v>
      </c>
      <c r="C125" s="337"/>
      <c r="D125" s="337" t="s">
        <v>84</v>
      </c>
      <c r="E125" s="337"/>
      <c r="F125" s="337" t="s">
        <v>85</v>
      </c>
      <c r="G125" s="337"/>
      <c r="H125" s="337" t="s">
        <v>86</v>
      </c>
      <c r="I125" s="337"/>
      <c r="J125" s="337" t="s">
        <v>87</v>
      </c>
      <c r="K125" s="337"/>
      <c r="L125" s="337" t="s">
        <v>97</v>
      </c>
      <c r="M125" s="337"/>
      <c r="N125" s="337" t="s">
        <v>98</v>
      </c>
      <c r="O125" s="337"/>
      <c r="P125" s="337" t="s">
        <v>88</v>
      </c>
      <c r="Q125" s="337"/>
      <c r="R125" s="337" t="s">
        <v>89</v>
      </c>
      <c r="S125" s="337"/>
      <c r="T125" s="337" t="s">
        <v>90</v>
      </c>
      <c r="U125" s="337"/>
      <c r="V125" s="337" t="s">
        <v>91</v>
      </c>
      <c r="W125" s="337"/>
      <c r="X125" s="337" t="s">
        <v>92</v>
      </c>
      <c r="Y125" s="338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101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102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99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100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9" t="s">
        <v>64</v>
      </c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112"/>
    </row>
    <row r="132" spans="1:42" s="67" customFormat="1" ht="16.5" thickBot="1">
      <c r="A132" s="105"/>
      <c r="B132" s="340" t="s">
        <v>83</v>
      </c>
      <c r="C132" s="337"/>
      <c r="D132" s="337" t="s">
        <v>84</v>
      </c>
      <c r="E132" s="337"/>
      <c r="F132" s="337" t="s">
        <v>85</v>
      </c>
      <c r="G132" s="337"/>
      <c r="H132" s="337" t="s">
        <v>86</v>
      </c>
      <c r="I132" s="337"/>
      <c r="J132" s="337" t="s">
        <v>87</v>
      </c>
      <c r="K132" s="337"/>
      <c r="L132" s="337" t="s">
        <v>97</v>
      </c>
      <c r="M132" s="337"/>
      <c r="N132" s="337" t="s">
        <v>98</v>
      </c>
      <c r="O132" s="337"/>
      <c r="P132" s="337" t="s">
        <v>88</v>
      </c>
      <c r="Q132" s="337"/>
      <c r="R132" s="337" t="s">
        <v>89</v>
      </c>
      <c r="S132" s="337"/>
      <c r="T132" s="337" t="s">
        <v>90</v>
      </c>
      <c r="U132" s="337"/>
      <c r="V132" s="337" t="s">
        <v>91</v>
      </c>
      <c r="W132" s="337"/>
      <c r="X132" s="337" t="s">
        <v>92</v>
      </c>
      <c r="Y132" s="338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101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102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99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100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9" t="s">
        <v>66</v>
      </c>
      <c r="C138" s="339"/>
      <c r="D138" s="339"/>
      <c r="E138" s="339"/>
      <c r="F138" s="3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112"/>
    </row>
    <row r="139" spans="1:42" s="67" customFormat="1" ht="16.5" thickBot="1">
      <c r="A139" s="105"/>
      <c r="B139" s="340" t="s">
        <v>83</v>
      </c>
      <c r="C139" s="337"/>
      <c r="D139" s="337" t="s">
        <v>84</v>
      </c>
      <c r="E139" s="337"/>
      <c r="F139" s="337" t="s">
        <v>85</v>
      </c>
      <c r="G139" s="337"/>
      <c r="H139" s="337" t="s">
        <v>86</v>
      </c>
      <c r="I139" s="337"/>
      <c r="J139" s="337" t="s">
        <v>87</v>
      </c>
      <c r="K139" s="337"/>
      <c r="L139" s="337" t="s">
        <v>97</v>
      </c>
      <c r="M139" s="337"/>
      <c r="N139" s="337" t="s">
        <v>98</v>
      </c>
      <c r="O139" s="337"/>
      <c r="P139" s="337" t="s">
        <v>88</v>
      </c>
      <c r="Q139" s="337"/>
      <c r="R139" s="337" t="s">
        <v>89</v>
      </c>
      <c r="S139" s="337"/>
      <c r="T139" s="337" t="s">
        <v>90</v>
      </c>
      <c r="U139" s="337"/>
      <c r="V139" s="337" t="s">
        <v>91</v>
      </c>
      <c r="W139" s="337"/>
      <c r="X139" s="337" t="s">
        <v>92</v>
      </c>
      <c r="Y139" s="338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101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102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99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100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9" t="s">
        <v>69</v>
      </c>
      <c r="C145" s="339"/>
      <c r="D145" s="339"/>
      <c r="E145" s="339"/>
      <c r="F145" s="3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112"/>
    </row>
    <row r="146" spans="1:42" s="67" customFormat="1" ht="16.5" thickBot="1">
      <c r="A146" s="105"/>
      <c r="B146" s="340" t="s">
        <v>83</v>
      </c>
      <c r="C146" s="337"/>
      <c r="D146" s="337" t="s">
        <v>84</v>
      </c>
      <c r="E146" s="337"/>
      <c r="F146" s="337" t="s">
        <v>85</v>
      </c>
      <c r="G146" s="337"/>
      <c r="H146" s="337" t="s">
        <v>86</v>
      </c>
      <c r="I146" s="337"/>
      <c r="J146" s="337" t="s">
        <v>87</v>
      </c>
      <c r="K146" s="337"/>
      <c r="L146" s="337" t="s">
        <v>97</v>
      </c>
      <c r="M146" s="337"/>
      <c r="N146" s="337" t="s">
        <v>98</v>
      </c>
      <c r="O146" s="337"/>
      <c r="P146" s="337" t="s">
        <v>88</v>
      </c>
      <c r="Q146" s="337"/>
      <c r="R146" s="337" t="s">
        <v>89</v>
      </c>
      <c r="S146" s="337"/>
      <c r="T146" s="337" t="s">
        <v>90</v>
      </c>
      <c r="U146" s="337"/>
      <c r="V146" s="337" t="s">
        <v>91</v>
      </c>
      <c r="W146" s="337"/>
      <c r="X146" s="337" t="s">
        <v>92</v>
      </c>
      <c r="Y146" s="338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101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102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99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100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9" t="s">
        <v>73</v>
      </c>
      <c r="C152" s="339"/>
      <c r="D152" s="339"/>
      <c r="E152" s="339"/>
      <c r="F152" s="3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112"/>
    </row>
    <row r="153" spans="1:42" s="67" customFormat="1" ht="16.5" thickBot="1">
      <c r="A153" s="105"/>
      <c r="B153" s="340" t="s">
        <v>83</v>
      </c>
      <c r="C153" s="337"/>
      <c r="D153" s="337" t="s">
        <v>84</v>
      </c>
      <c r="E153" s="337"/>
      <c r="F153" s="337" t="s">
        <v>85</v>
      </c>
      <c r="G153" s="337"/>
      <c r="H153" s="337" t="s">
        <v>86</v>
      </c>
      <c r="I153" s="337"/>
      <c r="J153" s="337" t="s">
        <v>87</v>
      </c>
      <c r="K153" s="337"/>
      <c r="L153" s="337" t="s">
        <v>97</v>
      </c>
      <c r="M153" s="337"/>
      <c r="N153" s="337" t="s">
        <v>98</v>
      </c>
      <c r="O153" s="337"/>
      <c r="P153" s="337" t="s">
        <v>88</v>
      </c>
      <c r="Q153" s="337"/>
      <c r="R153" s="337" t="s">
        <v>89</v>
      </c>
      <c r="S153" s="337"/>
      <c r="T153" s="337" t="s">
        <v>90</v>
      </c>
      <c r="U153" s="337"/>
      <c r="V153" s="337" t="s">
        <v>91</v>
      </c>
      <c r="W153" s="337"/>
      <c r="X153" s="337" t="s">
        <v>92</v>
      </c>
      <c r="Y153" s="338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101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102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99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100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9" t="s">
        <v>96</v>
      </c>
      <c r="C159" s="339"/>
      <c r="D159" s="339"/>
      <c r="E159" s="339"/>
      <c r="F159" s="339"/>
      <c r="G159" s="339"/>
      <c r="H159" s="339"/>
      <c r="I159" s="339"/>
      <c r="J159" s="339"/>
      <c r="K159" s="339"/>
      <c r="L159" s="339"/>
      <c r="M159" s="339"/>
      <c r="N159" s="339"/>
      <c r="O159" s="339"/>
      <c r="P159" s="339"/>
      <c r="Q159" s="339"/>
      <c r="R159" s="339"/>
      <c r="S159" s="339"/>
      <c r="T159" s="339"/>
      <c r="U159" s="112"/>
    </row>
    <row r="160" spans="1:42" s="67" customFormat="1" ht="16.5" thickBot="1">
      <c r="A160" s="105"/>
      <c r="B160" s="340" t="s">
        <v>83</v>
      </c>
      <c r="C160" s="337"/>
      <c r="D160" s="337" t="s">
        <v>84</v>
      </c>
      <c r="E160" s="337"/>
      <c r="F160" s="337" t="s">
        <v>85</v>
      </c>
      <c r="G160" s="337"/>
      <c r="H160" s="337" t="s">
        <v>86</v>
      </c>
      <c r="I160" s="337"/>
      <c r="J160" s="337" t="s">
        <v>87</v>
      </c>
      <c r="K160" s="337"/>
      <c r="L160" s="337" t="s">
        <v>97</v>
      </c>
      <c r="M160" s="337"/>
      <c r="N160" s="337" t="s">
        <v>98</v>
      </c>
      <c r="O160" s="337"/>
      <c r="P160" s="337" t="s">
        <v>88</v>
      </c>
      <c r="Q160" s="337"/>
      <c r="R160" s="337" t="s">
        <v>89</v>
      </c>
      <c r="S160" s="337"/>
      <c r="T160" s="337" t="s">
        <v>90</v>
      </c>
      <c r="U160" s="337"/>
      <c r="V160" s="337" t="s">
        <v>91</v>
      </c>
      <c r="W160" s="337"/>
      <c r="X160" s="337" t="s">
        <v>92</v>
      </c>
      <c r="Y160" s="338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101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102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99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100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9" t="s">
        <v>107</v>
      </c>
      <c r="C166" s="339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112"/>
    </row>
    <row r="167" spans="1:42" s="67" customFormat="1" ht="16.5" thickBot="1">
      <c r="A167" s="105"/>
      <c r="B167" s="340" t="s">
        <v>83</v>
      </c>
      <c r="C167" s="337"/>
      <c r="D167" s="337" t="s">
        <v>84</v>
      </c>
      <c r="E167" s="337"/>
      <c r="F167" s="337" t="s">
        <v>85</v>
      </c>
      <c r="G167" s="337"/>
      <c r="H167" s="337" t="s">
        <v>86</v>
      </c>
      <c r="I167" s="337"/>
      <c r="J167" s="337" t="s">
        <v>87</v>
      </c>
      <c r="K167" s="337"/>
      <c r="L167" s="337" t="s">
        <v>97</v>
      </c>
      <c r="M167" s="337"/>
      <c r="N167" s="337" t="s">
        <v>98</v>
      </c>
      <c r="O167" s="337"/>
      <c r="P167" s="337" t="s">
        <v>88</v>
      </c>
      <c r="Q167" s="337"/>
      <c r="R167" s="337" t="s">
        <v>89</v>
      </c>
      <c r="S167" s="337"/>
      <c r="T167" s="337" t="s">
        <v>90</v>
      </c>
      <c r="U167" s="337"/>
      <c r="V167" s="337" t="s">
        <v>91</v>
      </c>
      <c r="W167" s="337"/>
      <c r="X167" s="337" t="s">
        <v>92</v>
      </c>
      <c r="Y167" s="338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101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102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99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100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9" t="s">
        <v>110</v>
      </c>
      <c r="C173" s="339"/>
      <c r="D173" s="339"/>
      <c r="E173" s="339"/>
      <c r="F173" s="339"/>
      <c r="G173" s="339"/>
      <c r="H173" s="339"/>
      <c r="I173" s="339"/>
      <c r="J173" s="339"/>
      <c r="K173" s="339"/>
      <c r="L173" s="339"/>
      <c r="M173" s="339"/>
      <c r="N173" s="339"/>
      <c r="O173" s="339"/>
      <c r="P173" s="339"/>
      <c r="Q173" s="339"/>
      <c r="R173" s="339"/>
      <c r="S173" s="339"/>
      <c r="T173" s="339"/>
      <c r="U173" s="112"/>
    </row>
    <row r="174" spans="1:42" s="67" customFormat="1" ht="16.5" thickBot="1">
      <c r="A174" s="105"/>
      <c r="B174" s="340" t="s">
        <v>83</v>
      </c>
      <c r="C174" s="337"/>
      <c r="D174" s="337" t="s">
        <v>84</v>
      </c>
      <c r="E174" s="337"/>
      <c r="F174" s="337" t="s">
        <v>85</v>
      </c>
      <c r="G174" s="337"/>
      <c r="H174" s="337" t="s">
        <v>86</v>
      </c>
      <c r="I174" s="337"/>
      <c r="J174" s="337" t="s">
        <v>87</v>
      </c>
      <c r="K174" s="337"/>
      <c r="L174" s="337" t="s">
        <v>97</v>
      </c>
      <c r="M174" s="337"/>
      <c r="N174" s="337" t="s">
        <v>98</v>
      </c>
      <c r="O174" s="337"/>
      <c r="P174" s="337" t="s">
        <v>88</v>
      </c>
      <c r="Q174" s="337"/>
      <c r="R174" s="337" t="s">
        <v>89</v>
      </c>
      <c r="S174" s="337"/>
      <c r="T174" s="337" t="s">
        <v>90</v>
      </c>
      <c r="U174" s="337"/>
      <c r="V174" s="337" t="s">
        <v>91</v>
      </c>
      <c r="W174" s="337"/>
      <c r="X174" s="337" t="s">
        <v>92</v>
      </c>
      <c r="Y174" s="338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101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102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99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100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9" t="s">
        <v>111</v>
      </c>
      <c r="C180" s="339"/>
      <c r="D180" s="339"/>
      <c r="E180" s="339"/>
      <c r="F180" s="339"/>
      <c r="G180" s="339"/>
      <c r="H180" s="339"/>
      <c r="I180" s="339"/>
      <c r="J180" s="339"/>
      <c r="K180" s="339"/>
      <c r="L180" s="339"/>
      <c r="M180" s="339"/>
      <c r="N180" s="339"/>
      <c r="O180" s="339"/>
      <c r="P180" s="339"/>
      <c r="Q180" s="339"/>
      <c r="R180" s="339"/>
      <c r="S180" s="339"/>
      <c r="T180" s="339"/>
      <c r="U180" s="112"/>
    </row>
    <row r="181" spans="1:42" s="67" customFormat="1" ht="16.5" thickBot="1">
      <c r="A181" s="105"/>
      <c r="B181" s="340" t="s">
        <v>83</v>
      </c>
      <c r="C181" s="337"/>
      <c r="D181" s="337" t="s">
        <v>84</v>
      </c>
      <c r="E181" s="337"/>
      <c r="F181" s="337" t="s">
        <v>85</v>
      </c>
      <c r="G181" s="337"/>
      <c r="H181" s="337" t="s">
        <v>86</v>
      </c>
      <c r="I181" s="337"/>
      <c r="J181" s="337" t="s">
        <v>87</v>
      </c>
      <c r="K181" s="337"/>
      <c r="L181" s="337" t="s">
        <v>97</v>
      </c>
      <c r="M181" s="337"/>
      <c r="N181" s="337" t="s">
        <v>98</v>
      </c>
      <c r="O181" s="337"/>
      <c r="P181" s="337" t="s">
        <v>88</v>
      </c>
      <c r="Q181" s="337"/>
      <c r="R181" s="337" t="s">
        <v>89</v>
      </c>
      <c r="S181" s="337"/>
      <c r="T181" s="337" t="s">
        <v>90</v>
      </c>
      <c r="U181" s="337"/>
      <c r="V181" s="337" t="s">
        <v>91</v>
      </c>
      <c r="W181" s="337"/>
      <c r="X181" s="337" t="s">
        <v>92</v>
      </c>
      <c r="Y181" s="338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101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114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102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114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99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100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114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9" t="s">
        <v>133</v>
      </c>
      <c r="C187" s="339"/>
      <c r="D187" s="339"/>
      <c r="E187" s="339"/>
      <c r="F187" s="339"/>
      <c r="G187" s="339"/>
      <c r="H187" s="339"/>
      <c r="I187" s="339"/>
      <c r="J187" s="339"/>
      <c r="K187" s="339"/>
      <c r="L187" s="339"/>
      <c r="M187" s="339"/>
      <c r="N187" s="339"/>
      <c r="O187" s="339"/>
      <c r="P187" s="339"/>
      <c r="Q187" s="339"/>
      <c r="R187" s="339"/>
      <c r="S187" s="339"/>
      <c r="T187" s="339"/>
      <c r="U187" s="112"/>
    </row>
    <row r="188" spans="1:42" s="67" customFormat="1" ht="16.5" thickBot="1">
      <c r="A188" s="105"/>
      <c r="B188" s="340" t="s">
        <v>83</v>
      </c>
      <c r="C188" s="337"/>
      <c r="D188" s="337" t="s">
        <v>84</v>
      </c>
      <c r="E188" s="337"/>
      <c r="F188" s="337" t="s">
        <v>85</v>
      </c>
      <c r="G188" s="337"/>
      <c r="H188" s="337" t="s">
        <v>86</v>
      </c>
      <c r="I188" s="337"/>
      <c r="J188" s="337" t="s">
        <v>87</v>
      </c>
      <c r="K188" s="337"/>
      <c r="L188" s="337" t="s">
        <v>97</v>
      </c>
      <c r="M188" s="337"/>
      <c r="N188" s="337" t="s">
        <v>98</v>
      </c>
      <c r="O188" s="337"/>
      <c r="P188" s="337" t="s">
        <v>88</v>
      </c>
      <c r="Q188" s="337"/>
      <c r="R188" s="337" t="s">
        <v>89</v>
      </c>
      <c r="S188" s="337"/>
      <c r="T188" s="337" t="s">
        <v>90</v>
      </c>
      <c r="U188" s="337"/>
      <c r="V188" s="337" t="s">
        <v>91</v>
      </c>
      <c r="W188" s="337"/>
      <c r="X188" s="337" t="s">
        <v>92</v>
      </c>
      <c r="Y188" s="338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101</v>
      </c>
      <c r="B189" s="321" t="s">
        <v>113</v>
      </c>
      <c r="C189" s="111"/>
      <c r="D189" s="321">
        <f>(E103-E95)/E95*100</f>
        <v>0.13408634998391875</v>
      </c>
      <c r="E189" s="52"/>
      <c r="F189" s="321" t="s">
        <v>113</v>
      </c>
      <c r="G189" s="52"/>
      <c r="H189" s="52"/>
      <c r="I189" s="111"/>
      <c r="J189" s="52"/>
      <c r="K189" s="52"/>
      <c r="L189" s="52"/>
      <c r="M189" s="52"/>
      <c r="N189" s="52"/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102</v>
      </c>
      <c r="B190" s="321" t="s">
        <v>113</v>
      </c>
      <c r="C190" s="111"/>
      <c r="D190" s="321">
        <f>(E104-E96)/E96*100</f>
        <v>60.05199328118539</v>
      </c>
      <c r="E190" s="52"/>
      <c r="F190" s="321" t="s">
        <v>113</v>
      </c>
      <c r="G190" s="52"/>
      <c r="H190" s="52"/>
      <c r="I190" s="111"/>
      <c r="J190" s="52"/>
      <c r="K190" s="52"/>
      <c r="L190" s="52"/>
      <c r="M190" s="52"/>
      <c r="N190" s="52"/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99</v>
      </c>
      <c r="B191" s="321" t="s">
        <v>113</v>
      </c>
      <c r="C191" s="211"/>
      <c r="D191" s="270">
        <f>(E105-E97)/E97*100</f>
        <v>32.26328948005336</v>
      </c>
      <c r="E191" s="210"/>
      <c r="F191" s="270">
        <f>(G105-G97)/G97*100</f>
        <v>7.538471059583564</v>
      </c>
      <c r="G191" s="210"/>
      <c r="H191" s="210"/>
      <c r="I191" s="211"/>
      <c r="J191" s="210"/>
      <c r="K191" s="210"/>
      <c r="L191" s="210"/>
      <c r="M191" s="210"/>
      <c r="N191" s="210"/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100</v>
      </c>
      <c r="B192" s="321" t="s">
        <v>113</v>
      </c>
      <c r="C192" s="111"/>
      <c r="D192" s="321">
        <f>(E106-E98)/E98*100</f>
        <v>30.060901553031428</v>
      </c>
      <c r="E192" s="52"/>
      <c r="F192" s="321" t="s">
        <v>113</v>
      </c>
      <c r="G192" s="52"/>
      <c r="H192" s="52"/>
      <c r="I192" s="111"/>
      <c r="J192" s="52"/>
      <c r="K192" s="52"/>
      <c r="L192" s="52"/>
      <c r="M192" s="52"/>
      <c r="N192" s="52"/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  <row r="193" ht="12.75">
      <c r="F193" s="321" t="s">
        <v>113</v>
      </c>
    </row>
  </sheetData>
  <sheetProtection/>
  <mergeCells count="326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X139:Y139"/>
    <mergeCell ref="R132:S132"/>
    <mergeCell ref="V132:W132"/>
    <mergeCell ref="T132:U132"/>
    <mergeCell ref="V139:W139"/>
    <mergeCell ref="R139:S139"/>
    <mergeCell ref="T139:U139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D118:E118"/>
    <mergeCell ref="F118:G118"/>
    <mergeCell ref="B117:T117"/>
    <mergeCell ref="P118:Q118"/>
    <mergeCell ref="H118:I118"/>
    <mergeCell ref="N118:O118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N167:O167"/>
    <mergeCell ref="T167:U167"/>
    <mergeCell ref="J167:K167"/>
    <mergeCell ref="L167:M167"/>
    <mergeCell ref="D167:E167"/>
    <mergeCell ref="F167:G167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J1">
      <selection activeCell="AP4" sqref="AP4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122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8" t="s">
        <v>11</v>
      </c>
      <c r="C4" s="348"/>
      <c r="D4" s="348" t="s">
        <v>12</v>
      </c>
      <c r="E4" s="348"/>
      <c r="F4" s="347">
        <v>2003</v>
      </c>
      <c r="G4" s="347"/>
      <c r="H4" s="347">
        <v>2004</v>
      </c>
      <c r="I4" s="347"/>
      <c r="J4" s="347">
        <v>2005</v>
      </c>
      <c r="K4" s="347"/>
      <c r="L4" s="347">
        <v>2006</v>
      </c>
      <c r="M4" s="347"/>
      <c r="N4" s="347">
        <v>2007</v>
      </c>
      <c r="O4" s="347"/>
      <c r="P4" s="347">
        <v>2008</v>
      </c>
      <c r="Q4" s="347"/>
      <c r="R4" s="347">
        <v>2009</v>
      </c>
      <c r="S4" s="347"/>
      <c r="T4" s="347">
        <v>2010</v>
      </c>
      <c r="U4" s="347"/>
      <c r="V4" s="347">
        <v>2011</v>
      </c>
      <c r="W4" s="347"/>
      <c r="X4" s="347">
        <v>2012</v>
      </c>
      <c r="Y4" s="347"/>
      <c r="Z4" s="347">
        <v>2013</v>
      </c>
      <c r="AA4" s="347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 t="s">
        <v>113</v>
      </c>
      <c r="AA7" s="128" t="s">
        <v>113</v>
      </c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113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>(AA8-Y8)/Y8*100</f>
        <v>1.0154538804897573</v>
      </c>
    </row>
    <row r="9" spans="1:39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2">
        <f>+AA9*Index!$B$13</f>
        <v>38.63635879038993</v>
      </c>
      <c r="AA9" s="128">
        <v>66.01413831878732</v>
      </c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  <c r="AM9" s="85">
        <f>(AA9-Y9)/Y9*100</f>
        <v>5.622621310059707</v>
      </c>
    </row>
    <row r="10" spans="1:38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128"/>
      <c r="AA10" s="128"/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</row>
    <row r="11" spans="1:38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128"/>
      <c r="AA11" s="128"/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</row>
    <row r="12" spans="1:38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128"/>
      <c r="AA12" s="128"/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</row>
    <row r="13" spans="1:38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128"/>
      <c r="AA13" s="128"/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9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91" t="s">
        <v>113</v>
      </c>
      <c r="AA23" s="91" t="s">
        <v>113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6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113</v>
      </c>
    </row>
    <row r="24" spans="1:39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113</v>
      </c>
      <c r="AA24" s="83" t="s">
        <v>113</v>
      </c>
      <c r="AB24" s="84">
        <f aca="true" t="shared" si="24" ref="AB24:AB33">(E24-C24)/C24*100</f>
        <v>-6.481481481481491</v>
      </c>
      <c r="AC24" s="85">
        <f aca="true" t="shared" si="25" ref="AC24:AC33">(G24-E24)/E24*100</f>
        <v>13.001980198019808</v>
      </c>
      <c r="AD24" s="85">
        <f aca="true" t="shared" si="26" ref="AD24:AD33">(I24-G24)/G24*100</f>
        <v>-17.29401044404723</v>
      </c>
      <c r="AE24" s="85">
        <f aca="true" t="shared" si="27" ref="AE24:AE33">(K24-I24)/I24*100</f>
        <v>-6.409568404771515</v>
      </c>
      <c r="AF24" s="85">
        <f aca="true" t="shared" si="28" ref="AF24:AF33">(M24-K24)/K24*100</f>
        <v>0.1928806465000638</v>
      </c>
      <c r="AG24" s="85">
        <f aca="true" t="shared" si="29" ref="AG24:AG33">(O24-M24)/M24*100</f>
        <v>-4.58583379041656</v>
      </c>
      <c r="AH24" s="85">
        <f aca="true" t="shared" si="30" ref="AH24:AI33">(Q24-O24)/O24*100</f>
        <v>5.215097713097691</v>
      </c>
      <c r="AI24" s="85">
        <f t="shared" si="30"/>
        <v>-11.156576148324078</v>
      </c>
      <c r="AJ24" s="85">
        <f t="shared" si="16"/>
        <v>-5.74645439771123</v>
      </c>
      <c r="AK24" s="85">
        <f aca="true" t="shared" si="31" ref="AK24:AK33">(W24-U24)/U24*100</f>
        <v>4.873085762997659</v>
      </c>
      <c r="AL24" s="85">
        <f aca="true" t="shared" si="32" ref="AL24:AL33">(Y24-W24)/W24*100</f>
        <v>-6.5474634772963825</v>
      </c>
      <c r="AM24" s="85" t="s">
        <v>113</v>
      </c>
    </row>
    <row r="25" spans="1:39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113</v>
      </c>
      <c r="AA25" s="83" t="s">
        <v>113</v>
      </c>
      <c r="AB25" s="84">
        <f t="shared" si="24"/>
        <v>5.689488910318211</v>
      </c>
      <c r="AC25" s="85">
        <f t="shared" si="25"/>
        <v>-13.414233576642332</v>
      </c>
      <c r="AD25" s="85">
        <f t="shared" si="26"/>
        <v>-5.950599591139966</v>
      </c>
      <c r="AE25" s="85">
        <f t="shared" si="27"/>
        <v>2.8252243672339654</v>
      </c>
      <c r="AF25" s="85">
        <f t="shared" si="28"/>
        <v>-9.39255239756298</v>
      </c>
      <c r="AG25" s="85">
        <f t="shared" si="29"/>
        <v>-0.9752809214803528</v>
      </c>
      <c r="AH25" s="85">
        <f t="shared" si="30"/>
        <v>1.804830426804176</v>
      </c>
      <c r="AI25" s="85">
        <v>-12.8</v>
      </c>
      <c r="AJ25" s="85">
        <f t="shared" si="16"/>
        <v>3.4947323717948784</v>
      </c>
      <c r="AK25" s="85">
        <f t="shared" si="31"/>
        <v>3.078876660900289</v>
      </c>
      <c r="AL25" s="85">
        <f t="shared" si="32"/>
        <v>-6.244997361811659</v>
      </c>
      <c r="AM25" s="85" t="s">
        <v>113</v>
      </c>
    </row>
    <row r="26" spans="1:39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3" t="s">
        <v>113</v>
      </c>
      <c r="AA26" s="83" t="s">
        <v>113</v>
      </c>
      <c r="AB26" s="84">
        <f t="shared" si="24"/>
        <v>-3.615702479338857</v>
      </c>
      <c r="AC26" s="85">
        <f t="shared" si="25"/>
        <v>-13.207395498392282</v>
      </c>
      <c r="AD26" s="85">
        <f t="shared" si="26"/>
        <v>-0.39331913185761985</v>
      </c>
      <c r="AE26" s="85">
        <f t="shared" si="27"/>
        <v>-4.700410369580575</v>
      </c>
      <c r="AF26" s="85">
        <f t="shared" si="28"/>
        <v>2.519776317999716</v>
      </c>
      <c r="AG26" s="85">
        <f t="shared" si="29"/>
        <v>-1.8193077171684637</v>
      </c>
      <c r="AH26" s="85">
        <f t="shared" si="30"/>
        <v>-5.0653939765065985</v>
      </c>
      <c r="AI26" s="85">
        <f t="shared" si="30"/>
        <v>-7.475799187806547</v>
      </c>
      <c r="AJ26" s="85">
        <f t="shared" si="16"/>
        <v>-6.051804217854111</v>
      </c>
      <c r="AK26" s="85">
        <f t="shared" si="31"/>
        <v>23.661609779847083</v>
      </c>
      <c r="AL26" s="85">
        <f t="shared" si="32"/>
        <v>-11.254844176817763</v>
      </c>
      <c r="AM26" s="85" t="s">
        <v>113</v>
      </c>
    </row>
    <row r="27" spans="1:39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113</v>
      </c>
      <c r="AA27" s="83" t="s">
        <v>113</v>
      </c>
      <c r="AB27" s="84">
        <f t="shared" si="24"/>
        <v>-7.995190862639023</v>
      </c>
      <c r="AC27" s="85">
        <f t="shared" si="25"/>
        <v>-16.866056844168583</v>
      </c>
      <c r="AD27" s="85">
        <f t="shared" si="26"/>
        <v>2.4867078236197977</v>
      </c>
      <c r="AE27" s="85">
        <f t="shared" si="27"/>
        <v>-0.6434821952369807</v>
      </c>
      <c r="AF27" s="85">
        <f t="shared" si="28"/>
        <v>3.9939663045927785</v>
      </c>
      <c r="AG27" s="85">
        <f t="shared" si="29"/>
        <v>1.8813508368817362</v>
      </c>
      <c r="AH27" s="85">
        <f t="shared" si="30"/>
        <v>-5.707857060122512</v>
      </c>
      <c r="AI27" s="85">
        <v>-11.7</v>
      </c>
      <c r="AJ27" s="85">
        <f t="shared" si="16"/>
        <v>-1.9031030444822163</v>
      </c>
      <c r="AK27" s="85">
        <f t="shared" si="31"/>
        <v>19.3136848099346</v>
      </c>
      <c r="AL27" s="85">
        <f t="shared" si="32"/>
        <v>-0.6917986070949422</v>
      </c>
      <c r="AM27" s="85" t="s">
        <v>113</v>
      </c>
    </row>
    <row r="28" spans="1:39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3" t="s">
        <v>113</v>
      </c>
      <c r="AA28" s="83" t="s">
        <v>113</v>
      </c>
      <c r="AB28" s="84">
        <f t="shared" si="24"/>
        <v>-9.116914915323402</v>
      </c>
      <c r="AC28" s="85">
        <f t="shared" si="25"/>
        <v>-17.09832112757005</v>
      </c>
      <c r="AD28" s="85">
        <f t="shared" si="26"/>
        <v>0.22802423231390073</v>
      </c>
      <c r="AE28" s="85">
        <f t="shared" si="27"/>
        <v>0.63373295397743</v>
      </c>
      <c r="AF28" s="85">
        <f t="shared" si="28"/>
        <v>3.946150626775212</v>
      </c>
      <c r="AG28" s="85">
        <f t="shared" si="29"/>
        <v>2.272549673162474</v>
      </c>
      <c r="AH28" s="85">
        <f t="shared" si="30"/>
        <v>-0.6827717843685231</v>
      </c>
      <c r="AI28" s="85">
        <f t="shared" si="30"/>
        <v>-15.798411966814086</v>
      </c>
      <c r="AJ28" s="85">
        <f t="shared" si="16"/>
        <v>2.211369258675092</v>
      </c>
      <c r="AK28" s="85">
        <f t="shared" si="31"/>
        <v>17.05649531052859</v>
      </c>
      <c r="AL28" s="85">
        <f t="shared" si="32"/>
        <v>4.627518322990221</v>
      </c>
      <c r="AM28" s="85" t="s">
        <v>113</v>
      </c>
    </row>
    <row r="29" spans="1:39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113</v>
      </c>
      <c r="AA29" s="83" t="s">
        <v>113</v>
      </c>
      <c r="AB29" s="84">
        <f t="shared" si="24"/>
        <v>-11.139390456307448</v>
      </c>
      <c r="AC29" s="85">
        <f t="shared" si="25"/>
        <v>-13.92929266264535</v>
      </c>
      <c r="AD29" s="85">
        <f t="shared" si="26"/>
        <v>-3.158461733099718</v>
      </c>
      <c r="AE29" s="85">
        <f t="shared" si="27"/>
        <v>1.4540686419860511</v>
      </c>
      <c r="AF29" s="85">
        <f t="shared" si="28"/>
        <v>5.7774027459934825</v>
      </c>
      <c r="AG29" s="85">
        <f t="shared" si="29"/>
        <v>4.0418952805134385</v>
      </c>
      <c r="AH29" s="85">
        <f t="shared" si="30"/>
        <v>-1.9683248846595138</v>
      </c>
      <c r="AI29" s="85">
        <f t="shared" si="30"/>
        <v>-18.81126110976315</v>
      </c>
      <c r="AJ29" s="85">
        <f t="shared" si="16"/>
        <v>1.3880266434800135</v>
      </c>
      <c r="AK29" s="85">
        <f t="shared" si="31"/>
        <v>17.541168937880137</v>
      </c>
      <c r="AL29" s="85">
        <f t="shared" si="32"/>
        <v>6.141160242334277</v>
      </c>
      <c r="AM29" s="85" t="s">
        <v>113</v>
      </c>
    </row>
    <row r="30" spans="1:39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3" t="s">
        <v>113</v>
      </c>
      <c r="AA30" s="83" t="s">
        <v>113</v>
      </c>
      <c r="AB30" s="84">
        <f t="shared" si="24"/>
        <v>-14.337056560892133</v>
      </c>
      <c r="AC30" s="85">
        <f t="shared" si="25"/>
        <v>-9.5932451425774</v>
      </c>
      <c r="AD30" s="85">
        <f t="shared" si="26"/>
        <v>-4.901364247742267</v>
      </c>
      <c r="AE30" s="85">
        <f t="shared" si="27"/>
        <v>3.1474037725336435</v>
      </c>
      <c r="AF30" s="85">
        <f t="shared" si="28"/>
        <v>3.457362991804548</v>
      </c>
      <c r="AG30" s="85">
        <f t="shared" si="29"/>
        <v>6.59983285555333</v>
      </c>
      <c r="AH30" s="123">
        <f t="shared" si="30"/>
        <v>-3.6993449764124873</v>
      </c>
      <c r="AI30" s="123">
        <f t="shared" si="30"/>
        <v>-15.519742998452585</v>
      </c>
      <c r="AJ30" s="85">
        <f t="shared" si="16"/>
        <v>1.6857065715583732</v>
      </c>
      <c r="AK30" s="85">
        <f t="shared" si="31"/>
        <v>15.981230324730092</v>
      </c>
      <c r="AL30" s="85">
        <f t="shared" si="32"/>
        <v>8.49601184944606</v>
      </c>
      <c r="AM30" s="85" t="s">
        <v>113</v>
      </c>
    </row>
    <row r="31" spans="1:39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3" t="s">
        <v>113</v>
      </c>
      <c r="AA31" s="83" t="s">
        <v>113</v>
      </c>
      <c r="AB31" s="84">
        <f t="shared" si="24"/>
        <v>-13.74070855715554</v>
      </c>
      <c r="AC31" s="85">
        <f t="shared" si="25"/>
        <v>-10.483377724089731</v>
      </c>
      <c r="AD31" s="85">
        <f t="shared" si="26"/>
        <v>-3.2366065991455124</v>
      </c>
      <c r="AE31" s="85">
        <f t="shared" si="27"/>
        <v>2.172439707439024</v>
      </c>
      <c r="AF31" s="85">
        <f t="shared" si="28"/>
        <v>3.2411803487563873</v>
      </c>
      <c r="AG31" s="85">
        <f t="shared" si="29"/>
        <v>7.046292469574836</v>
      </c>
      <c r="AH31" s="123">
        <f t="shared" si="30"/>
        <v>-4.08556852624911</v>
      </c>
      <c r="AI31" s="123">
        <f t="shared" si="30"/>
        <v>-16.114956898055215</v>
      </c>
      <c r="AJ31" s="85">
        <f t="shared" si="16"/>
        <v>3.0559209534836245</v>
      </c>
      <c r="AK31" s="85">
        <f t="shared" si="31"/>
        <v>14.410054700248809</v>
      </c>
      <c r="AL31" s="85">
        <f t="shared" si="32"/>
        <v>10.836757483234273</v>
      </c>
      <c r="AM31" s="85" t="s">
        <v>113</v>
      </c>
    </row>
    <row r="32" spans="1:39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113</v>
      </c>
      <c r="AA32" s="83" t="s">
        <v>113</v>
      </c>
      <c r="AB32" s="84">
        <f t="shared" si="24"/>
        <v>-12.422834851501081</v>
      </c>
      <c r="AC32" s="85">
        <f t="shared" si="25"/>
        <v>-10.693771573332109</v>
      </c>
      <c r="AD32" s="85">
        <f t="shared" si="26"/>
        <v>-2.4737196743842795</v>
      </c>
      <c r="AE32" s="85">
        <f t="shared" si="27"/>
        <v>2.3983927082681227</v>
      </c>
      <c r="AF32" s="85">
        <f t="shared" si="28"/>
        <v>3.0780456956037003</v>
      </c>
      <c r="AG32" s="85">
        <f t="shared" si="29"/>
        <v>5.924950476338998</v>
      </c>
      <c r="AH32" s="123">
        <f t="shared" si="30"/>
        <v>-4.04320440693448</v>
      </c>
      <c r="AI32" s="123">
        <f t="shared" si="30"/>
        <v>-16.734365303572034</v>
      </c>
      <c r="AJ32" s="85">
        <f t="shared" si="16"/>
        <v>4.098057445765428</v>
      </c>
      <c r="AK32" s="85">
        <f t="shared" si="31"/>
        <v>13.576807393330299</v>
      </c>
      <c r="AL32" s="85">
        <f t="shared" si="32"/>
        <v>10.977145714040192</v>
      </c>
      <c r="AM32" s="85" t="s">
        <v>113</v>
      </c>
    </row>
    <row r="33" spans="1:39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113</v>
      </c>
      <c r="AA33" s="83" t="s">
        <v>113</v>
      </c>
      <c r="AB33" s="84">
        <f t="shared" si="24"/>
        <v>-11.724932868835053</v>
      </c>
      <c r="AC33" s="85">
        <f t="shared" si="25"/>
        <v>-10.442243863296483</v>
      </c>
      <c r="AD33" s="85">
        <f t="shared" si="26"/>
        <v>-2.918154031615965</v>
      </c>
      <c r="AE33" s="85">
        <f t="shared" si="27"/>
        <v>2.2905663654259554</v>
      </c>
      <c r="AF33" s="85">
        <f t="shared" si="28"/>
        <v>2.3790203798933063</v>
      </c>
      <c r="AG33" s="85">
        <f t="shared" si="29"/>
        <v>5.907282727497481</v>
      </c>
      <c r="AH33" s="123">
        <f t="shared" si="30"/>
        <v>-3.63594767229548</v>
      </c>
      <c r="AI33" s="123">
        <f t="shared" si="30"/>
        <v>-16.69270756103936</v>
      </c>
      <c r="AJ33" s="85">
        <f t="shared" si="16"/>
        <v>4.023322204959882</v>
      </c>
      <c r="AK33" s="85">
        <f t="shared" si="31"/>
        <v>13.170151495578503</v>
      </c>
      <c r="AL33" s="85">
        <f t="shared" si="32"/>
        <v>10.44777847795126</v>
      </c>
      <c r="AM33" s="85" t="s">
        <v>113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3" t="s">
        <v>113</v>
      </c>
      <c r="AA34" s="83" t="s">
        <v>113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6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113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C1">
      <selection activeCell="A27" sqref="A27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132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7">
        <v>2003</v>
      </c>
      <c r="C4" s="347"/>
      <c r="D4" s="347">
        <v>2004</v>
      </c>
      <c r="E4" s="347"/>
      <c r="F4" s="347">
        <v>2005</v>
      </c>
      <c r="G4" s="347"/>
      <c r="H4" s="347">
        <v>2006</v>
      </c>
      <c r="I4" s="347"/>
      <c r="J4" s="347">
        <v>2007</v>
      </c>
      <c r="K4" s="347"/>
      <c r="L4" s="347">
        <v>2008</v>
      </c>
      <c r="M4" s="347"/>
      <c r="N4" s="347">
        <v>2009</v>
      </c>
      <c r="O4" s="347"/>
      <c r="P4" s="347">
        <v>2010</v>
      </c>
      <c r="Q4" s="347"/>
      <c r="R4" s="347">
        <v>2011</v>
      </c>
      <c r="S4" s="347"/>
      <c r="T4" s="347">
        <v>2012</v>
      </c>
      <c r="U4" s="347"/>
      <c r="V4" s="347">
        <v>2013</v>
      </c>
      <c r="W4" s="347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113</v>
      </c>
      <c r="W7" s="164" t="s">
        <v>113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113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>W8*0.585274</f>
        <v>451.84371381148725</v>
      </c>
      <c r="W8" s="164">
        <v>772.0208206950715</v>
      </c>
      <c r="X8" s="85">
        <f aca="true" t="shared" si="12" ref="X8:X18">(D8-B8)/B8*100</f>
        <v>-16.72951917828611</v>
      </c>
      <c r="Y8" s="85">
        <f aca="true" t="shared" si="13" ref="Y8:Y18">(F8-D8)/D8*100</f>
        <v>-3.6587909304889235</v>
      </c>
      <c r="Z8" s="85">
        <f aca="true" t="shared" si="14" ref="Z8:Z18">(H8-F8)/F8*100</f>
        <v>7.86145044069892</v>
      </c>
      <c r="AA8" s="85">
        <f aca="true" t="shared" si="15" ref="AA8:AA18">(J8-H8)/H8*100</f>
        <v>2.480144507841854</v>
      </c>
      <c r="AB8" s="85">
        <f aca="true" t="shared" si="16" ref="AB8:AB18">(M8-K8)/K8*100</f>
        <v>-5.130002618767837</v>
      </c>
      <c r="AC8" s="85">
        <f aca="true" t="shared" si="17" ref="AC8:AC18">(O8-M8)/M8*100</f>
        <v>10.549571941452637</v>
      </c>
      <c r="AD8" s="85">
        <f aca="true" t="shared" si="18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28">
        <f>W9*0.585274</f>
        <v>417.1491987733742</v>
      </c>
      <c r="W9" s="164">
        <v>712.7417222931042</v>
      </c>
      <c r="X9" s="85">
        <f t="shared" si="12"/>
        <v>-9.010100031486907</v>
      </c>
      <c r="Y9" s="85">
        <f t="shared" si="13"/>
        <v>-7.562488354140609</v>
      </c>
      <c r="Z9" s="85">
        <f t="shared" si="14"/>
        <v>4.610378390831075</v>
      </c>
      <c r="AA9" s="85">
        <f t="shared" si="15"/>
        <v>5.789082500619382</v>
      </c>
      <c r="AB9" s="85">
        <f t="shared" si="16"/>
        <v>-5.218507962529274</v>
      </c>
      <c r="AC9" s="85">
        <f t="shared" si="17"/>
        <v>1.9105005222141858</v>
      </c>
      <c r="AD9" s="85">
        <f t="shared" si="18"/>
        <v>-0.40390868050006606</v>
      </c>
      <c r="AE9" s="85">
        <f t="shared" si="7"/>
        <v>6.293932535462927</v>
      </c>
      <c r="AF9" s="85">
        <f t="shared" si="8"/>
        <v>-1.2893693549189007</v>
      </c>
      <c r="AG9" s="85">
        <f>(W9-U9)/U9*100</f>
        <v>7.538471059583564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64"/>
      <c r="W10" s="164"/>
      <c r="X10" s="85">
        <f t="shared" si="12"/>
        <v>-4.532441539358007</v>
      </c>
      <c r="Y10" s="85">
        <f t="shared" si="13"/>
        <v>-10.41876758133857</v>
      </c>
      <c r="Z10" s="85">
        <f t="shared" si="14"/>
        <v>6.7899040170636376</v>
      </c>
      <c r="AA10" s="85">
        <f t="shared" si="15"/>
        <v>6.053040390590322</v>
      </c>
      <c r="AB10" s="85">
        <f t="shared" si="16"/>
        <v>-9.391991394193042</v>
      </c>
      <c r="AC10" s="85">
        <f t="shared" si="17"/>
        <v>0.07265354397228183</v>
      </c>
      <c r="AD10" s="85">
        <f t="shared" si="18"/>
        <v>7.6492672661824965</v>
      </c>
      <c r="AE10" s="85">
        <f t="shared" si="7"/>
        <v>7.327545210158992</v>
      </c>
      <c r="AF10" s="85">
        <f t="shared" si="8"/>
        <v>-11.662121914995376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64"/>
      <c r="W11" s="164"/>
      <c r="X11" s="85">
        <f t="shared" si="12"/>
        <v>-4.847347347347348</v>
      </c>
      <c r="Y11" s="85">
        <f t="shared" si="13"/>
        <v>-2.4511479893748502</v>
      </c>
      <c r="Z11" s="85">
        <f t="shared" si="14"/>
        <v>6.3762098622307235</v>
      </c>
      <c r="AA11" s="85">
        <f t="shared" si="15"/>
        <v>11.161800486618011</v>
      </c>
      <c r="AB11" s="85">
        <f t="shared" si="16"/>
        <v>-5.993199379844966</v>
      </c>
      <c r="AC11" s="85">
        <f t="shared" si="17"/>
        <v>-8.951283215989106</v>
      </c>
      <c r="AD11" s="85">
        <f t="shared" si="18"/>
        <v>-0.44028471995101925</v>
      </c>
      <c r="AE11" s="85">
        <f t="shared" si="7"/>
        <v>9.534053036632228</v>
      </c>
      <c r="AF11" s="85">
        <f t="shared" si="8"/>
        <v>10.695911608759703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64"/>
      <c r="W12" s="164"/>
      <c r="X12" s="85">
        <f t="shared" si="12"/>
        <v>-5.754212905877515</v>
      </c>
      <c r="Y12" s="85">
        <f t="shared" si="13"/>
        <v>-2.8613655085526</v>
      </c>
      <c r="Z12" s="85">
        <f t="shared" si="14"/>
        <v>4.761429676003286</v>
      </c>
      <c r="AA12" s="85">
        <f t="shared" si="15"/>
        <v>2.3284605494976502</v>
      </c>
      <c r="AB12" s="85">
        <f t="shared" si="16"/>
        <v>1.7543377757096277</v>
      </c>
      <c r="AC12" s="85">
        <f t="shared" si="17"/>
        <v>-10.061024570419152</v>
      </c>
      <c r="AD12" s="85">
        <f t="shared" si="18"/>
        <v>5.566467279707181</v>
      </c>
      <c r="AE12" s="85">
        <f t="shared" si="7"/>
        <v>3.0689120871592954</v>
      </c>
      <c r="AF12" s="85">
        <f t="shared" si="8"/>
        <v>5.454811996145835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3"/>
      <c r="W13" s="83"/>
      <c r="X13" s="85">
        <f t="shared" si="12"/>
        <v>-7.835524942600713</v>
      </c>
      <c r="Y13" s="85">
        <f t="shared" si="13"/>
        <v>-6.3977715372769275</v>
      </c>
      <c r="Z13" s="85">
        <f t="shared" si="14"/>
        <v>9.844910599791923</v>
      </c>
      <c r="AA13" s="85">
        <f t="shared" si="15"/>
        <v>5.0814977973568265</v>
      </c>
      <c r="AB13" s="85">
        <f t="shared" si="16"/>
        <v>-2.2588616890603004</v>
      </c>
      <c r="AC13" s="85">
        <f t="shared" si="17"/>
        <v>-4.030324710371404</v>
      </c>
      <c r="AD13" s="85">
        <f t="shared" si="18"/>
        <v>-1.2582044674492316</v>
      </c>
      <c r="AE13" s="85">
        <f t="shared" si="7"/>
        <v>1.227754654416692</v>
      </c>
      <c r="AF13" s="85">
        <f aca="true" t="shared" si="19" ref="AF13:AF19">(U13-S13)/S13*100</f>
        <v>6.22191561710555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2"/>
        <v>-4.708754109332864</v>
      </c>
      <c r="Y14" s="85">
        <f t="shared" si="13"/>
        <v>-0.9915921251058755</v>
      </c>
      <c r="Z14" s="85">
        <f t="shared" si="14"/>
        <v>2.710372024120018</v>
      </c>
      <c r="AA14" s="85">
        <f t="shared" si="15"/>
        <v>6.8337870231178615</v>
      </c>
      <c r="AB14" s="85">
        <f t="shared" si="16"/>
        <v>-5.701774922989154</v>
      </c>
      <c r="AC14" s="85">
        <f t="shared" si="17"/>
        <v>-4.980408818392112</v>
      </c>
      <c r="AD14" s="85">
        <f t="shared" si="18"/>
        <v>-1.5819529761667013</v>
      </c>
      <c r="AE14" s="85">
        <f t="shared" si="7"/>
        <v>-0.01716152444919352</v>
      </c>
      <c r="AF14" s="85">
        <f t="shared" si="19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2"/>
        <v>-0.3064132507660346</v>
      </c>
      <c r="Y15" s="85">
        <f t="shared" si="13"/>
        <v>-2.1278424966685248</v>
      </c>
      <c r="Z15" s="85">
        <f t="shared" si="14"/>
        <v>4.3547962052002775</v>
      </c>
      <c r="AA15" s="85">
        <f t="shared" si="15"/>
        <v>2.7083903280792954</v>
      </c>
      <c r="AB15" s="85">
        <f t="shared" si="16"/>
        <v>-2.8420696635659564</v>
      </c>
      <c r="AC15" s="85">
        <f t="shared" si="17"/>
        <v>-10.50851641569984</v>
      </c>
      <c r="AD15" s="85">
        <f t="shared" si="18"/>
        <v>5.193470991428728</v>
      </c>
      <c r="AE15" s="85">
        <f t="shared" si="7"/>
        <v>1.6070934955644434</v>
      </c>
      <c r="AF15" s="85">
        <f t="shared" si="19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2"/>
        <v>0.5103645115255336</v>
      </c>
      <c r="Y16" s="85">
        <f t="shared" si="13"/>
        <v>-0.8109929248688464</v>
      </c>
      <c r="Z16" s="85">
        <f t="shared" si="14"/>
        <v>5.313341582356789</v>
      </c>
      <c r="AA16" s="85">
        <f t="shared" si="15"/>
        <v>1.1127237542331847</v>
      </c>
      <c r="AB16" s="85">
        <f t="shared" si="16"/>
        <v>-1.1288324082934598</v>
      </c>
      <c r="AC16" s="85">
        <f t="shared" si="17"/>
        <v>-8.537440656020726</v>
      </c>
      <c r="AD16" s="85">
        <f t="shared" si="18"/>
        <v>7.0865262723981095</v>
      </c>
      <c r="AE16" s="85">
        <f t="shared" si="7"/>
        <v>0.025524552808065582</v>
      </c>
      <c r="AF16" s="85">
        <f t="shared" si="19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2"/>
        <v>-3.861219921656409</v>
      </c>
      <c r="Y17" s="85">
        <f t="shared" si="13"/>
        <v>8.77341517620913</v>
      </c>
      <c r="Z17" s="85">
        <f t="shared" si="14"/>
        <v>-4.380716092625022</v>
      </c>
      <c r="AA17" s="85">
        <f t="shared" si="15"/>
        <v>6.509628348299451</v>
      </c>
      <c r="AB17" s="85">
        <f t="shared" si="16"/>
        <v>3.3643926534511577</v>
      </c>
      <c r="AC17" s="85">
        <f t="shared" si="17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19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2"/>
        <v>-6.57081566985034</v>
      </c>
      <c r="Y18" s="220">
        <f t="shared" si="13"/>
        <v>9.59956266229329</v>
      </c>
      <c r="Z18" s="220">
        <f t="shared" si="14"/>
        <v>0.9851111055689923</v>
      </c>
      <c r="AA18" s="220">
        <f t="shared" si="15"/>
        <v>0.6840857453324068</v>
      </c>
      <c r="AB18" s="220">
        <f t="shared" si="16"/>
        <v>2.6716652505580263</v>
      </c>
      <c r="AC18" s="220">
        <f t="shared" si="17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19"/>
        <v>19.13937729295696</v>
      </c>
    </row>
    <row r="19" spans="1:32" s="26" customFormat="1" ht="15.75">
      <c r="A19" s="145" t="s">
        <v>119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19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113</v>
      </c>
      <c r="W23" s="169" t="s">
        <v>113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2" ref="AD23:AD28">(Q23-O23)/O23*100</f>
        <v>-2.635079463837987</v>
      </c>
      <c r="AE23" s="85">
        <f aca="true" t="shared" si="23" ref="AE23:AE33">(S23-Q23)/Q23*100</f>
        <v>3.8000668167145486</v>
      </c>
      <c r="AF23" s="85">
        <f aca="true" t="shared" si="24" ref="AF23:AF28">(U23-S23)/S23*100</f>
        <v>-6.026352971632172</v>
      </c>
      <c r="AG23" s="85" t="s">
        <v>113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113</v>
      </c>
      <c r="W24" s="169" t="s">
        <v>113</v>
      </c>
      <c r="X24" s="85">
        <f aca="true" t="shared" si="25" ref="X24:X33">(D24-B24)/B24*100</f>
        <v>-13.983493786859738</v>
      </c>
      <c r="Y24" s="85">
        <f aca="true" t="shared" si="26" ref="Y24:Y33">(F24-D24)/D24*100</f>
        <v>-5.9006694543206155</v>
      </c>
      <c r="Z24" s="85">
        <f aca="true" t="shared" si="27" ref="Z24:Z33">(H24-F24)/F24*100</f>
        <v>8.858944753448677</v>
      </c>
      <c r="AA24" s="85">
        <f aca="true" t="shared" si="28" ref="AA24:AA33">(J24-H24)/H24*100</f>
        <v>0.49497838618421475</v>
      </c>
      <c r="AB24" s="85">
        <f aca="true" t="shared" si="29" ref="AB24:AB33">(M24-K24)/K24*100</f>
        <v>0.11800378921608413</v>
      </c>
      <c r="AC24" s="85">
        <f aca="true" t="shared" si="30" ref="AC24:AC33">(O24-M24)/M24*100</f>
        <v>3.5381258535696283</v>
      </c>
      <c r="AD24" s="85">
        <f t="shared" si="22"/>
        <v>-3.427415954303972</v>
      </c>
      <c r="AE24" s="85">
        <f t="shared" si="23"/>
        <v>-0.5643266996431494</v>
      </c>
      <c r="AF24" s="85">
        <f t="shared" si="24"/>
        <v>-3.1859658518170235</v>
      </c>
      <c r="AG24" s="85" t="s">
        <v>113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113</v>
      </c>
      <c r="W25" s="169" t="s">
        <v>113</v>
      </c>
      <c r="X25" s="85">
        <f t="shared" si="25"/>
        <v>-11.735997105580303</v>
      </c>
      <c r="Y25" s="85">
        <f t="shared" si="26"/>
        <v>-6.52238407948183</v>
      </c>
      <c r="Z25" s="85">
        <f t="shared" si="27"/>
        <v>6.684224672568698</v>
      </c>
      <c r="AA25" s="85">
        <f t="shared" si="28"/>
        <v>3.0148468391836847</v>
      </c>
      <c r="AB25" s="85">
        <f t="shared" si="29"/>
        <v>-2.5081422723336577</v>
      </c>
      <c r="AC25" s="85">
        <f t="shared" si="30"/>
        <v>2.769646805971069</v>
      </c>
      <c r="AD25" s="85">
        <f t="shared" si="22"/>
        <v>-1.9974224218577419</v>
      </c>
      <c r="AE25" s="85">
        <f t="shared" si="23"/>
        <v>2.7306033537572394</v>
      </c>
      <c r="AF25" s="85">
        <f t="shared" si="24"/>
        <v>-2.2682610719335865</v>
      </c>
      <c r="AG25" s="85" t="s">
        <v>113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113</v>
      </c>
      <c r="W26" s="169" t="s">
        <v>113</v>
      </c>
      <c r="X26" s="85">
        <f t="shared" si="25"/>
        <v>-8.715666011893797</v>
      </c>
      <c r="Y26" s="85">
        <f t="shared" si="26"/>
        <v>-8.225692117238923</v>
      </c>
      <c r="Z26" s="85">
        <f t="shared" si="27"/>
        <v>6.643965688451978</v>
      </c>
      <c r="AA26" s="85">
        <f t="shared" si="28"/>
        <v>4.446087830960813</v>
      </c>
      <c r="AB26" s="85">
        <f t="shared" si="29"/>
        <v>-5.638392488971647</v>
      </c>
      <c r="AC26" s="85">
        <f t="shared" si="30"/>
        <v>1.290214313098029</v>
      </c>
      <c r="AD26" s="85">
        <f t="shared" si="22"/>
        <v>2.3594654149334304</v>
      </c>
      <c r="AE26" s="85">
        <f t="shared" si="23"/>
        <v>5.118559597573729</v>
      </c>
      <c r="AF26" s="85">
        <f t="shared" si="24"/>
        <v>-7.01593276522407</v>
      </c>
      <c r="AG26" s="85" t="s">
        <v>113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113</v>
      </c>
      <c r="W27" s="169" t="s">
        <v>113</v>
      </c>
      <c r="X27" s="85">
        <f t="shared" si="25"/>
        <v>-7.290426269660415</v>
      </c>
      <c r="Y27" s="85">
        <f t="shared" si="26"/>
        <v>-5.9348980494336825</v>
      </c>
      <c r="Z27" s="85">
        <f t="shared" si="27"/>
        <v>6.615543681685778</v>
      </c>
      <c r="AA27" s="85">
        <f t="shared" si="28"/>
        <v>7.341089967157129</v>
      </c>
      <c r="AB27" s="85">
        <f t="shared" si="29"/>
        <v>-5.843504960198922</v>
      </c>
      <c r="AC27" s="85">
        <f t="shared" si="30"/>
        <v>-3.1446196103494417</v>
      </c>
      <c r="AD27" s="85">
        <f t="shared" si="22"/>
        <v>1.2529802836811037</v>
      </c>
      <c r="AE27" s="85">
        <f t="shared" si="23"/>
        <v>6.854477263800011</v>
      </c>
      <c r="AF27" s="85">
        <f t="shared" si="24"/>
        <v>0.6831618390922967</v>
      </c>
      <c r="AG27" s="85" t="s">
        <v>113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113</v>
      </c>
      <c r="W28" s="169" t="s">
        <v>113</v>
      </c>
      <c r="X28" s="85">
        <f t="shared" si="25"/>
        <v>-6.982537282270942</v>
      </c>
      <c r="Y28" s="85">
        <f t="shared" si="26"/>
        <v>-5.002231746954902</v>
      </c>
      <c r="Z28" s="85">
        <f t="shared" si="27"/>
        <v>6.090207487894734</v>
      </c>
      <c r="AA28" s="85">
        <f t="shared" si="28"/>
        <v>5.903397834042184</v>
      </c>
      <c r="AB28" s="85">
        <f t="shared" si="29"/>
        <v>-3.2668183363834222</v>
      </c>
      <c r="AC28" s="85">
        <f t="shared" si="30"/>
        <v>-5.6052913686201435</v>
      </c>
      <c r="AD28" s="85">
        <f t="shared" si="22"/>
        <v>2.7982402699353104</v>
      </c>
      <c r="AE28" s="85">
        <f t="shared" si="23"/>
        <v>5.539287111426902</v>
      </c>
      <c r="AF28" s="85">
        <f t="shared" si="24"/>
        <v>2.5249362077099975</v>
      </c>
      <c r="AG28" s="85" t="s">
        <v>113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113</v>
      </c>
      <c r="W29" s="169" t="s">
        <v>113</v>
      </c>
      <c r="X29" s="85">
        <f t="shared" si="25"/>
        <v>-7.514783419036515</v>
      </c>
      <c r="Y29" s="85">
        <f t="shared" si="26"/>
        <v>-5.274589370365482</v>
      </c>
      <c r="Z29" s="85">
        <f t="shared" si="27"/>
        <v>7.2080956773360505</v>
      </c>
      <c r="AA29" s="85">
        <f t="shared" si="28"/>
        <v>5.879061152598787</v>
      </c>
      <c r="AB29" s="85">
        <f t="shared" si="29"/>
        <v>-3.137065242649708</v>
      </c>
      <c r="AC29" s="85">
        <f t="shared" si="30"/>
        <v>-5.16631923008869</v>
      </c>
      <c r="AD29" s="85">
        <f aca="true" t="shared" si="31" ref="AD29:AE34">(Q29-O29)/O29*100</f>
        <v>1.6501315733323005</v>
      </c>
      <c r="AE29" s="85">
        <f t="shared" si="23"/>
        <v>4.418397230107355</v>
      </c>
      <c r="AF29" s="85">
        <f aca="true" t="shared" si="32" ref="AF29:AF34">(U29-S29)/S29*100</f>
        <v>3.6284120749582054</v>
      </c>
      <c r="AG29" s="85" t="s">
        <v>113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113</v>
      </c>
      <c r="W30" s="169" t="s">
        <v>113</v>
      </c>
      <c r="X30" s="85">
        <f t="shared" si="25"/>
        <v>-7.17151927066251</v>
      </c>
      <c r="Y30" s="85">
        <f t="shared" si="26"/>
        <v>-4.2011060213766065</v>
      </c>
      <c r="Z30" s="85">
        <f t="shared" si="27"/>
        <v>5.948137410690089</v>
      </c>
      <c r="AA30" s="85">
        <f t="shared" si="28"/>
        <v>6.444473460467242</v>
      </c>
      <c r="AB30" s="85">
        <f t="shared" si="29"/>
        <v>-3.8994852715438038</v>
      </c>
      <c r="AC30" s="85">
        <f t="shared" si="30"/>
        <v>-5.131348140014946</v>
      </c>
      <c r="AD30" s="85">
        <f t="shared" si="31"/>
        <v>1.0284474495923022</v>
      </c>
      <c r="AE30" s="85">
        <f t="shared" si="23"/>
        <v>3.371311993423837</v>
      </c>
      <c r="AF30" s="85">
        <f t="shared" si="32"/>
        <v>4.8008029764586375</v>
      </c>
      <c r="AG30" s="85" t="s">
        <v>113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113</v>
      </c>
      <c r="W31" s="169" t="s">
        <v>113</v>
      </c>
      <c r="X31" s="85">
        <f t="shared" si="25"/>
        <v>-6.005398583164953</v>
      </c>
      <c r="Y31" s="85">
        <f t="shared" si="26"/>
        <v>-3.9685285253301403</v>
      </c>
      <c r="Z31" s="85">
        <f t="shared" si="27"/>
        <v>5.682403194009994</v>
      </c>
      <c r="AA31" s="85">
        <f t="shared" si="28"/>
        <v>5.889263479577232</v>
      </c>
      <c r="AB31" s="85">
        <f t="shared" si="29"/>
        <v>-3.762139204608955</v>
      </c>
      <c r="AC31" s="85">
        <f t="shared" si="30"/>
        <v>-6.028640787102703</v>
      </c>
      <c r="AD31" s="85">
        <f t="shared" si="31"/>
        <v>1.7477284192937041</v>
      </c>
      <c r="AE31" s="85">
        <f t="shared" si="23"/>
        <v>3.011025522022155</v>
      </c>
      <c r="AF31" s="85">
        <f t="shared" si="32"/>
        <v>6.005583474664965</v>
      </c>
      <c r="AG31" s="85" t="s">
        <v>113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113</v>
      </c>
      <c r="W32" s="169" t="s">
        <v>113</v>
      </c>
      <c r="X32" s="85">
        <f t="shared" si="25"/>
        <v>-5.219715720795169</v>
      </c>
      <c r="Y32" s="85">
        <f t="shared" si="26"/>
        <v>-3.565196614877576</v>
      </c>
      <c r="Z32" s="85">
        <f t="shared" si="27"/>
        <v>5.632326694474196</v>
      </c>
      <c r="AA32" s="85">
        <f t="shared" si="28"/>
        <v>5.294516633131663</v>
      </c>
      <c r="AB32" s="85">
        <f t="shared" si="29"/>
        <v>-3.44754633262568</v>
      </c>
      <c r="AC32" s="85">
        <f t="shared" si="30"/>
        <v>-6.314525033154442</v>
      </c>
      <c r="AD32" s="85">
        <f t="shared" si="31"/>
        <v>2.353939604459715</v>
      </c>
      <c r="AE32" s="85">
        <f t="shared" si="23"/>
        <v>2.6535847374851826</v>
      </c>
      <c r="AF32" s="85">
        <f t="shared" si="32"/>
        <v>6.582879917613603</v>
      </c>
      <c r="AG32" s="85" t="s">
        <v>113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113</v>
      </c>
      <c r="W33" s="169" t="s">
        <v>113</v>
      </c>
      <c r="X33" s="85">
        <f t="shared" si="25"/>
        <v>-5.097304688779955</v>
      </c>
      <c r="Y33" s="85">
        <f t="shared" si="26"/>
        <v>-3.0118028808187765</v>
      </c>
      <c r="Z33" s="85">
        <f t="shared" si="27"/>
        <v>5.213418780588588</v>
      </c>
      <c r="AA33" s="85">
        <f t="shared" si="28"/>
        <v>5.344995910038468</v>
      </c>
      <c r="AB33" s="85">
        <f t="shared" si="29"/>
        <v>-3.1934367772065033</v>
      </c>
      <c r="AC33" s="85">
        <f t="shared" si="30"/>
        <v>-6.387748348027143</v>
      </c>
      <c r="AD33" s="85">
        <f t="shared" si="31"/>
        <v>2.2104700389298664</v>
      </c>
      <c r="AE33" s="85">
        <f t="shared" si="23"/>
        <v>2.7090507766840806</v>
      </c>
      <c r="AF33" s="85">
        <f t="shared" si="32"/>
        <v>6.632862933960523</v>
      </c>
      <c r="AG33" s="85" t="s">
        <v>113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113</v>
      </c>
      <c r="W34" s="169" t="s">
        <v>113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1"/>
        <v>2.26845990831852</v>
      </c>
      <c r="AE34" s="216">
        <f t="shared" si="31"/>
        <v>2.5289432237696876</v>
      </c>
      <c r="AF34" s="216">
        <f t="shared" si="32"/>
        <v>6.946769037297471</v>
      </c>
      <c r="AG34" s="85" t="s">
        <v>113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2013-07-19T04:55:53Z</cp:lastPrinted>
  <dcterms:created xsi:type="dcterms:W3CDTF">2002-04-12T06:04:22Z</dcterms:created>
  <dcterms:modified xsi:type="dcterms:W3CDTF">2013-08-05T09:01:45Z</dcterms:modified>
  <cp:category/>
  <cp:version/>
  <cp:contentType/>
  <cp:contentStatus/>
</cp:coreProperties>
</file>