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4000" windowHeight="9135" firstSheet="1" activeTab="1"/>
  </bookViews>
  <sheets>
    <sheet name="Περιεχόμενα" sheetId="3" r:id="rId1"/>
    <sheet name="Α" sheetId="1" r:id="rId2"/>
    <sheet name="Β" sheetId="4" r:id="rId3"/>
    <sheet name="Γ" sheetId="6" r:id="rId4"/>
    <sheet name="Δ" sheetId="7" r:id="rId5"/>
    <sheet name="ALMPs" sheetId="9" r:id="rId6"/>
    <sheet name="graphs" sheetId="12" r:id="rId7"/>
  </sheets>
  <definedNames>
    <definedName name="_xlnm.Print_Area" localSheetId="5">ALMPs!$A$1:$P$27</definedName>
    <definedName name="_xlnm.Print_Area" localSheetId="1">Α!$A$1:$AL$41</definedName>
    <definedName name="_xlnm.Print_Area" localSheetId="2">Β!$A$1:$AL$6</definedName>
    <definedName name="_xlnm.Print_Area" localSheetId="3">Γ!$A$1:$AL$22</definedName>
    <definedName name="_xlnm.Print_Area" localSheetId="4">Δ!$A$1:$AL$4</definedName>
    <definedName name="_xlnm.Print_Area" localSheetId="0">Περιεχόμενα!$A$1:$A$11</definedName>
    <definedName name="_xlnm.Print_Titles" localSheetId="1">Α!$A:$A</definedName>
    <definedName name="_xlnm.Print_Titles" localSheetId="2">Β!$A:$A</definedName>
    <definedName name="_xlnm.Print_Titles" localSheetId="3">Γ!$A:$A</definedName>
    <definedName name="_xlnm.Print_Titles" localSheetId="4">Δ!$A:$A</definedName>
  </definedNames>
  <calcPr calcId="152511"/>
</workbook>
</file>

<file path=xl/calcChain.xml><?xml version="1.0" encoding="utf-8"?>
<calcChain xmlns="http://schemas.openxmlformats.org/spreadsheetml/2006/main">
  <c r="AJ40" i="1" l="1"/>
  <c r="AI40" i="1"/>
  <c r="AH40" i="1"/>
  <c r="AG40" i="1"/>
  <c r="AF40" i="1"/>
  <c r="AE40" i="1"/>
  <c r="AC40" i="1"/>
  <c r="AD40" i="1"/>
  <c r="AB40" i="1"/>
  <c r="AA40" i="1"/>
  <c r="Z40" i="1"/>
  <c r="Y40" i="1"/>
  <c r="X40" i="1"/>
  <c r="W40" i="1"/>
  <c r="V40" i="1"/>
  <c r="U40" i="1"/>
  <c r="T40" i="1"/>
  <c r="R40" i="1"/>
  <c r="S40" i="1"/>
  <c r="Q40" i="1"/>
  <c r="P40" i="1"/>
  <c r="O40" i="1"/>
  <c r="AI11" i="1" l="1"/>
  <c r="B3" i="12"/>
  <c r="C3" i="12"/>
  <c r="D3" i="12"/>
  <c r="E3" i="12"/>
  <c r="F3" i="12"/>
  <c r="G3" i="12"/>
  <c r="H3" i="12"/>
  <c r="J3" i="12"/>
  <c r="K3" i="12"/>
  <c r="L3" i="12"/>
  <c r="M3" i="12"/>
  <c r="N3" i="12"/>
  <c r="O3" i="12"/>
  <c r="P3" i="12"/>
  <c r="AD11" i="1"/>
  <c r="O11" i="1"/>
  <c r="AI6" i="1"/>
  <c r="Y6" i="1"/>
  <c r="X6" i="1"/>
  <c r="T11" i="1"/>
  <c r="W11" i="1"/>
  <c r="AJ11" i="1"/>
  <c r="AJ8" i="1"/>
  <c r="AJ6" i="1"/>
  <c r="AJ3" i="1"/>
  <c r="AJ32" i="1" l="1"/>
  <c r="AJ29" i="1" l="1"/>
  <c r="AJ28" i="1"/>
  <c r="AJ16" i="6"/>
  <c r="AI16" i="6"/>
  <c r="AG16" i="6"/>
  <c r="AF16" i="6"/>
  <c r="AE16" i="6"/>
  <c r="AB16" i="6"/>
  <c r="AA16" i="6"/>
  <c r="Z16" i="6"/>
  <c r="W16" i="6"/>
  <c r="V16" i="6"/>
  <c r="U16" i="6"/>
  <c r="R16" i="6"/>
  <c r="Q16" i="6"/>
  <c r="P16" i="6"/>
  <c r="X16" i="6"/>
  <c r="Y16" i="6"/>
  <c r="AC16" i="6"/>
  <c r="AD16" i="6"/>
  <c r="AH16" i="6"/>
  <c r="S16" i="6"/>
  <c r="T16" i="6"/>
  <c r="O16" i="6"/>
  <c r="AI15" i="6"/>
  <c r="AD15" i="6"/>
  <c r="Y15" i="6"/>
  <c r="V15" i="6"/>
  <c r="T15" i="6"/>
  <c r="S15" i="6"/>
  <c r="U15" i="6"/>
  <c r="W15" i="6"/>
  <c r="X15" i="6"/>
  <c r="Z15" i="6"/>
  <c r="AA15" i="6"/>
  <c r="AB15" i="6"/>
  <c r="AC15" i="6"/>
  <c r="AE15" i="6"/>
  <c r="AF15" i="6"/>
  <c r="AG15" i="6"/>
  <c r="AH15" i="6"/>
  <c r="AJ15" i="6"/>
  <c r="R15" i="6"/>
  <c r="Q15" i="6"/>
  <c r="P15" i="6"/>
  <c r="O15" i="6"/>
  <c r="AJ14" i="6"/>
  <c r="AI14" i="6"/>
  <c r="AG14" i="6"/>
  <c r="AF14" i="6"/>
  <c r="AE14" i="6"/>
  <c r="AD14" i="6"/>
  <c r="AB14" i="6"/>
  <c r="Z14" i="6"/>
  <c r="W14" i="6"/>
  <c r="V14" i="6"/>
  <c r="U14" i="6"/>
  <c r="R14" i="6"/>
  <c r="Q14" i="6"/>
  <c r="P14" i="6"/>
  <c r="S14" i="6"/>
  <c r="T14" i="6"/>
  <c r="X14" i="6"/>
  <c r="Y14" i="6"/>
  <c r="AA14" i="6"/>
  <c r="AC14" i="6"/>
  <c r="AH14" i="6"/>
  <c r="O14" i="6"/>
  <c r="AJ24" i="1" l="1"/>
  <c r="AJ23" i="1"/>
  <c r="AJ36" i="1" l="1"/>
  <c r="AJ38" i="1"/>
  <c r="X29" i="1"/>
  <c r="Y29" i="1"/>
  <c r="AJ25" i="1"/>
  <c r="AJ21" i="1"/>
  <c r="AI3" i="1"/>
  <c r="AI38" i="1"/>
  <c r="AI36" i="1"/>
  <c r="P27" i="9" l="1"/>
  <c r="O27" i="9"/>
  <c r="N27" i="9"/>
  <c r="M27" i="9"/>
  <c r="L27" i="9"/>
  <c r="K27" i="9"/>
  <c r="J27" i="9"/>
  <c r="I27" i="9"/>
  <c r="H27" i="9"/>
  <c r="G27" i="9"/>
  <c r="F14" i="9"/>
  <c r="F27" i="9" s="1"/>
  <c r="C90" i="12" l="1"/>
  <c r="D90" i="12"/>
  <c r="E90" i="12"/>
  <c r="F90" i="12"/>
  <c r="G90" i="12"/>
  <c r="I90" i="12"/>
  <c r="J90" i="12"/>
  <c r="L90" i="12"/>
  <c r="M90" i="12"/>
  <c r="Q90" i="12"/>
  <c r="O89" i="12"/>
  <c r="P89" i="12"/>
  <c r="Q89" i="12"/>
  <c r="R89" i="12"/>
  <c r="A90" i="12"/>
  <c r="C69" i="12"/>
  <c r="D69" i="12"/>
  <c r="E69" i="12"/>
  <c r="F69" i="12"/>
  <c r="G69" i="12"/>
  <c r="H69" i="12"/>
  <c r="I69" i="12"/>
  <c r="J69" i="12"/>
  <c r="K69" i="12"/>
  <c r="M69" i="12"/>
  <c r="N69" i="12"/>
  <c r="O69" i="12"/>
  <c r="P69" i="12"/>
  <c r="R69" i="12"/>
  <c r="A25" i="12"/>
  <c r="B25" i="12"/>
  <c r="C25" i="12"/>
  <c r="D25" i="12"/>
  <c r="E25" i="12"/>
  <c r="F25" i="12"/>
  <c r="G25" i="12"/>
  <c r="H25" i="12"/>
  <c r="I25" i="12"/>
  <c r="J25" i="12"/>
  <c r="K25" i="12"/>
  <c r="L25" i="12"/>
  <c r="B44" i="12" l="1"/>
  <c r="M44" i="12"/>
  <c r="I44" i="12"/>
  <c r="E44" i="12"/>
  <c r="J44" i="12"/>
  <c r="L44" i="12"/>
  <c r="H44" i="12"/>
  <c r="D44" i="12"/>
  <c r="F44" i="12"/>
  <c r="K44" i="12"/>
  <c r="G44" i="12"/>
  <c r="C44" i="12"/>
  <c r="AH5" i="1"/>
  <c r="AH8" i="1" l="1"/>
  <c r="D68" i="12"/>
  <c r="L68" i="12"/>
  <c r="E68" i="12"/>
  <c r="M68" i="12"/>
  <c r="F68" i="12"/>
  <c r="N68" i="12"/>
  <c r="H68" i="12"/>
  <c r="G68" i="12"/>
  <c r="I68" i="12"/>
  <c r="K68" i="12"/>
  <c r="J68" i="12"/>
  <c r="C68" i="12"/>
  <c r="AI29" i="1"/>
  <c r="K89" i="12" l="1"/>
  <c r="G89" i="12"/>
  <c r="N89" i="12"/>
  <c r="M89" i="12"/>
  <c r="L89" i="12"/>
  <c r="C89" i="12"/>
  <c r="J89" i="12"/>
  <c r="I89" i="12"/>
  <c r="H89" i="12"/>
  <c r="F89" i="12"/>
  <c r="E89" i="12"/>
  <c r="D89" i="12"/>
  <c r="AI25" i="1"/>
  <c r="AI24" i="1"/>
  <c r="AI21" i="1"/>
  <c r="AI23" i="1" s="1"/>
  <c r="AI32" i="1" l="1"/>
  <c r="AC4" i="6" l="1"/>
  <c r="S5" i="1" l="1"/>
  <c r="S10" i="1"/>
  <c r="S13" i="1"/>
  <c r="S15" i="1"/>
  <c r="S16" i="1"/>
  <c r="S18" i="1"/>
  <c r="S19" i="1"/>
  <c r="S20" i="1"/>
  <c r="S27" i="1"/>
  <c r="S35" i="1"/>
  <c r="S37" i="1"/>
  <c r="S39" i="1"/>
  <c r="S2" i="1"/>
  <c r="AH10" i="1"/>
  <c r="AH13" i="1"/>
  <c r="AH15" i="1"/>
  <c r="AH16" i="1"/>
  <c r="AH18" i="1"/>
  <c r="AH19" i="1"/>
  <c r="AH20" i="1"/>
  <c r="AH27" i="1"/>
  <c r="AH31" i="1"/>
  <c r="AH32" i="1" s="1"/>
  <c r="AH35" i="1"/>
  <c r="AH37" i="1"/>
  <c r="AH39" i="1"/>
  <c r="X5" i="1"/>
  <c r="X10" i="1"/>
  <c r="X13" i="1"/>
  <c r="X15" i="1"/>
  <c r="X16" i="1"/>
  <c r="X18" i="1"/>
  <c r="X19" i="1"/>
  <c r="X20" i="1"/>
  <c r="X27" i="1"/>
  <c r="X35" i="1"/>
  <c r="X37" i="1"/>
  <c r="X39" i="1"/>
  <c r="X2" i="1"/>
  <c r="AC5" i="1"/>
  <c r="AC10" i="1"/>
  <c r="AC13" i="1"/>
  <c r="AC15" i="1"/>
  <c r="AC16" i="1"/>
  <c r="AC18" i="1"/>
  <c r="AC19" i="1"/>
  <c r="AC20" i="1"/>
  <c r="AC27" i="1"/>
  <c r="AC31" i="1"/>
  <c r="AC35" i="1"/>
  <c r="AC37" i="1"/>
  <c r="AC39" i="1"/>
  <c r="AC2" i="1"/>
  <c r="AH11" i="1" l="1"/>
  <c r="AH28" i="1"/>
  <c r="AI28" i="1"/>
  <c r="AH38" i="1"/>
  <c r="AH21" i="1"/>
  <c r="AH36" i="1"/>
  <c r="AC2" i="7"/>
  <c r="X2" i="7"/>
  <c r="S2" i="7"/>
  <c r="N2" i="7"/>
  <c r="AC5" i="6"/>
  <c r="AC8" i="6"/>
  <c r="AC9" i="6"/>
  <c r="AC10" i="6"/>
  <c r="AC19" i="6"/>
  <c r="AC20" i="6"/>
  <c r="AC21" i="6"/>
  <c r="AC22" i="6"/>
  <c r="AC3" i="6"/>
  <c r="X4" i="6"/>
  <c r="X5" i="6"/>
  <c r="X8" i="6"/>
  <c r="X9" i="6"/>
  <c r="X10" i="6"/>
  <c r="X19" i="6"/>
  <c r="X20" i="6"/>
  <c r="X21" i="6"/>
  <c r="X22" i="6"/>
  <c r="K90" i="12" s="1"/>
  <c r="X3" i="6"/>
  <c r="S8" i="6"/>
  <c r="S9" i="6"/>
  <c r="S10" i="6"/>
  <c r="S19" i="6"/>
  <c r="S20" i="6"/>
  <c r="S21" i="6"/>
  <c r="S22" i="6"/>
  <c r="S4" i="6"/>
  <c r="S5" i="6"/>
  <c r="S3" i="6"/>
  <c r="N4" i="6"/>
  <c r="N5" i="6"/>
  <c r="N8" i="6"/>
  <c r="N9" i="6"/>
  <c r="N10" i="6"/>
  <c r="N19" i="6"/>
  <c r="N20" i="6"/>
  <c r="N21" i="6"/>
  <c r="N22" i="6"/>
  <c r="N3" i="6"/>
  <c r="N3" i="4"/>
  <c r="N2" i="4"/>
  <c r="S2" i="4"/>
  <c r="X3" i="4"/>
  <c r="L69" i="12" s="1"/>
  <c r="X2" i="4"/>
  <c r="AC3" i="4"/>
  <c r="Q69" i="12" s="1"/>
  <c r="AC2" i="4"/>
  <c r="AH2" i="1"/>
  <c r="AH29" i="1" s="1"/>
  <c r="N5" i="1"/>
  <c r="N10" i="1"/>
  <c r="N13" i="1"/>
  <c r="N15" i="1"/>
  <c r="N16" i="1"/>
  <c r="N18" i="1"/>
  <c r="N19" i="1"/>
  <c r="N20" i="1"/>
  <c r="N27" i="1"/>
  <c r="N35" i="1"/>
  <c r="N37" i="1"/>
  <c r="N39" i="1"/>
  <c r="N2" i="1"/>
  <c r="AH24" i="1" l="1"/>
  <c r="AH23" i="1"/>
  <c r="AH25" i="1"/>
  <c r="AH3" i="1"/>
  <c r="AH2" i="7"/>
  <c r="AG29" i="1"/>
  <c r="AG28" i="1"/>
  <c r="AE32" i="1"/>
  <c r="AG38" i="1" l="1"/>
  <c r="AG36" i="1"/>
  <c r="AG25" i="1"/>
  <c r="AG24" i="1"/>
  <c r="AG21" i="1"/>
  <c r="AG23" i="1" s="1"/>
  <c r="AG11" i="1"/>
  <c r="AG8" i="1"/>
  <c r="AG6" i="1"/>
  <c r="AG3" i="1" l="1"/>
  <c r="AG32" i="1" l="1"/>
  <c r="AB32" i="1"/>
  <c r="AB21" i="1" l="1"/>
  <c r="AD21" i="1"/>
  <c r="AE21" i="1"/>
  <c r="AF21" i="1"/>
  <c r="T21" i="1"/>
  <c r="U21" i="1"/>
  <c r="V21" i="1"/>
  <c r="W21" i="1"/>
  <c r="Y21" i="1"/>
  <c r="Z21" i="1"/>
  <c r="AA21" i="1"/>
  <c r="O21" i="1"/>
  <c r="P21" i="1"/>
  <c r="Q21" i="1"/>
  <c r="R21" i="1"/>
  <c r="J21" i="1"/>
  <c r="K21" i="1"/>
  <c r="L21" i="1"/>
  <c r="M21" i="1"/>
  <c r="F21" i="1"/>
  <c r="G21" i="1"/>
  <c r="H21" i="1"/>
  <c r="I21" i="1"/>
  <c r="D21" i="1"/>
  <c r="E21" i="1"/>
  <c r="C21" i="1"/>
  <c r="B15" i="1"/>
  <c r="B24" i="1" s="1"/>
  <c r="AC21" i="1" l="1"/>
  <c r="X21" i="1"/>
  <c r="S21" i="1"/>
  <c r="B21" i="1"/>
  <c r="N21" i="1"/>
  <c r="AD25" i="1"/>
  <c r="AE25" i="1"/>
  <c r="AF25" i="1"/>
  <c r="AD24" i="1"/>
  <c r="AE24" i="1"/>
  <c r="AF24" i="1"/>
  <c r="Y25" i="1"/>
  <c r="Z25" i="1"/>
  <c r="AA25" i="1"/>
  <c r="AB25" i="1"/>
  <c r="Y24" i="1"/>
  <c r="Z24" i="1"/>
  <c r="AA24" i="1"/>
  <c r="AB24" i="1"/>
  <c r="Q25" i="1"/>
  <c r="R25" i="1"/>
  <c r="T25" i="1"/>
  <c r="U25" i="1"/>
  <c r="V25" i="1"/>
  <c r="W25" i="1"/>
  <c r="Q24" i="1"/>
  <c r="R24" i="1"/>
  <c r="T24" i="1"/>
  <c r="U24" i="1"/>
  <c r="V24" i="1"/>
  <c r="W24" i="1"/>
  <c r="L25" i="1"/>
  <c r="M25" i="1"/>
  <c r="P25" i="1"/>
  <c r="L24" i="1"/>
  <c r="M24" i="1"/>
  <c r="P24" i="1"/>
  <c r="I25" i="1"/>
  <c r="K25" i="1"/>
  <c r="I24" i="1"/>
  <c r="K24" i="1"/>
  <c r="F25" i="1"/>
  <c r="G25" i="1"/>
  <c r="H25" i="1"/>
  <c r="F24" i="1"/>
  <c r="G24" i="1"/>
  <c r="H24" i="1"/>
  <c r="C25" i="1"/>
  <c r="D25" i="1"/>
  <c r="E25" i="1"/>
  <c r="X25" i="1" l="1"/>
  <c r="X24" i="1"/>
  <c r="AC24" i="1"/>
  <c r="AC25" i="1"/>
  <c r="AD8" i="1"/>
  <c r="AE8" i="1"/>
  <c r="AF8" i="1"/>
  <c r="Y8" i="1"/>
  <c r="Z8" i="1"/>
  <c r="AA8" i="1"/>
  <c r="AB8" i="1"/>
  <c r="T8" i="1"/>
  <c r="U8" i="1"/>
  <c r="V8" i="1"/>
  <c r="W8" i="1"/>
  <c r="Q8" i="1"/>
  <c r="R8" i="1"/>
  <c r="M8" i="1"/>
  <c r="O8" i="1"/>
  <c r="P8" i="1"/>
  <c r="L8" i="1"/>
  <c r="K8" i="1"/>
  <c r="D8" i="1"/>
  <c r="E8" i="1"/>
  <c r="F8" i="1"/>
  <c r="G8" i="1"/>
  <c r="H8" i="1"/>
  <c r="I8" i="1"/>
  <c r="C8" i="1"/>
  <c r="J8" i="1"/>
  <c r="X8" i="1" l="1"/>
  <c r="AC8" i="1"/>
  <c r="N8" i="1"/>
  <c r="S8" i="1"/>
  <c r="AF32" i="1"/>
  <c r="AA32" i="1"/>
  <c r="Z32" i="1"/>
  <c r="F23" i="1"/>
  <c r="G23" i="1"/>
  <c r="H23" i="1"/>
  <c r="I23" i="1"/>
  <c r="AC32" i="1" l="1"/>
  <c r="Y23" i="1"/>
  <c r="Z23" i="1"/>
  <c r="AB23" i="1"/>
  <c r="AD23" i="1"/>
  <c r="AE23" i="1"/>
  <c r="K23" i="1"/>
  <c r="L23" i="1"/>
  <c r="M23" i="1"/>
  <c r="T23" i="1"/>
  <c r="U23" i="1"/>
  <c r="V23" i="1"/>
  <c r="W23" i="1"/>
  <c r="P23" i="1"/>
  <c r="Q23" i="1"/>
  <c r="R23" i="1"/>
  <c r="T3" i="1"/>
  <c r="U3" i="1"/>
  <c r="V3" i="1"/>
  <c r="W3" i="1"/>
  <c r="Y3" i="1"/>
  <c r="Z3" i="1"/>
  <c r="AA3" i="1"/>
  <c r="AB3" i="1"/>
  <c r="AD3" i="1"/>
  <c r="AE3" i="1"/>
  <c r="AF3" i="1"/>
  <c r="T6" i="1"/>
  <c r="U6" i="1"/>
  <c r="V6" i="1"/>
  <c r="W6" i="1"/>
  <c r="Z6" i="1"/>
  <c r="AA6" i="1"/>
  <c r="AB6" i="1"/>
  <c r="AD6" i="1"/>
  <c r="AE6" i="1"/>
  <c r="AF6" i="1"/>
  <c r="AA23" i="1"/>
  <c r="AF23" i="1"/>
  <c r="AH6" i="1" l="1"/>
  <c r="X23" i="1"/>
  <c r="AC3" i="1"/>
  <c r="AC6" i="1"/>
  <c r="X3" i="1"/>
  <c r="AC23" i="1"/>
  <c r="O6" i="1"/>
  <c r="A3" i="12" s="1"/>
  <c r="P6" i="1"/>
  <c r="Q6" i="1"/>
  <c r="R6" i="1"/>
  <c r="J6" i="1"/>
  <c r="K6" i="1"/>
  <c r="L6" i="1"/>
  <c r="M6" i="1"/>
  <c r="F6" i="1"/>
  <c r="G6" i="1"/>
  <c r="H6" i="1"/>
  <c r="I6" i="1"/>
  <c r="D6" i="1"/>
  <c r="E6" i="1"/>
  <c r="C6" i="1"/>
  <c r="AE11" i="1"/>
  <c r="AF11" i="1"/>
  <c r="Y11" i="1"/>
  <c r="Z11" i="1"/>
  <c r="AA11" i="1"/>
  <c r="AB11" i="1"/>
  <c r="U11" i="1"/>
  <c r="V11" i="1"/>
  <c r="A26" i="12"/>
  <c r="P11" i="1"/>
  <c r="Q11" i="1"/>
  <c r="R11" i="1"/>
  <c r="J11" i="1"/>
  <c r="K11" i="1"/>
  <c r="L11" i="1"/>
  <c r="M11" i="1"/>
  <c r="F11" i="1"/>
  <c r="G11" i="1"/>
  <c r="H11" i="1"/>
  <c r="I11" i="1"/>
  <c r="D11" i="1"/>
  <c r="E11" i="1"/>
  <c r="C11" i="1"/>
  <c r="C28" i="1"/>
  <c r="B29" i="1"/>
  <c r="C29" i="1"/>
  <c r="N11" i="1" l="1"/>
  <c r="S11" i="1"/>
  <c r="X11" i="1"/>
  <c r="AC11" i="1"/>
  <c r="N6" i="1"/>
  <c r="S6" i="1"/>
  <c r="C3" i="1"/>
  <c r="AD29" i="1"/>
  <c r="AE29" i="1"/>
  <c r="AF29" i="1"/>
  <c r="Z29" i="1"/>
  <c r="AA29" i="1"/>
  <c r="AB29" i="1"/>
  <c r="T29" i="1"/>
  <c r="U29" i="1"/>
  <c r="V29" i="1"/>
  <c r="W29" i="1"/>
  <c r="P29" i="1"/>
  <c r="Q29" i="1"/>
  <c r="R29" i="1"/>
  <c r="K29" i="1"/>
  <c r="L29" i="1"/>
  <c r="M29" i="1"/>
  <c r="F29" i="1"/>
  <c r="G29" i="1"/>
  <c r="H29" i="1"/>
  <c r="I29" i="1"/>
  <c r="D29" i="1"/>
  <c r="E29" i="1"/>
  <c r="K28" i="1" l="1"/>
  <c r="L28" i="1"/>
  <c r="M28" i="1"/>
  <c r="O28" i="1"/>
  <c r="P28" i="1"/>
  <c r="Q28" i="1"/>
  <c r="R28" i="1"/>
  <c r="T28" i="1"/>
  <c r="U28" i="1"/>
  <c r="V28" i="1"/>
  <c r="W28" i="1"/>
  <c r="AA28" i="1"/>
  <c r="AB28" i="1"/>
  <c r="AD28" i="1"/>
  <c r="AE28" i="1"/>
  <c r="AF28" i="1"/>
  <c r="X28" i="1" l="1"/>
  <c r="S28" i="1"/>
  <c r="AF38" i="1"/>
  <c r="AF36" i="1"/>
  <c r="Q3" i="1" l="1"/>
  <c r="R3" i="1"/>
  <c r="G3" i="1"/>
  <c r="H3" i="1"/>
  <c r="I3" i="1"/>
  <c r="L3" i="1"/>
  <c r="M3" i="1"/>
  <c r="E3" i="1"/>
  <c r="F3" i="1"/>
  <c r="D3" i="1"/>
  <c r="O47" i="12" l="1"/>
  <c r="G47" i="12"/>
  <c r="H47" i="12"/>
  <c r="I47" i="12"/>
  <c r="J47" i="12"/>
  <c r="L47" i="12"/>
  <c r="M47" i="12"/>
  <c r="N47" i="12"/>
  <c r="B47" i="12"/>
  <c r="C47" i="12"/>
  <c r="D47" i="12"/>
  <c r="E47" i="12"/>
  <c r="D40" i="1"/>
  <c r="E40" i="1"/>
  <c r="F40" i="1"/>
  <c r="G40" i="1"/>
  <c r="H40" i="1"/>
  <c r="I40" i="1"/>
  <c r="J40" i="1"/>
  <c r="K40" i="1"/>
  <c r="L40" i="1"/>
  <c r="M40" i="1"/>
  <c r="AA38" i="1"/>
  <c r="N46" i="12" s="1"/>
  <c r="AB38" i="1"/>
  <c r="O46" i="12" s="1"/>
  <c r="AD38" i="1"/>
  <c r="AE38" i="1"/>
  <c r="V38" i="1"/>
  <c r="I46" i="12" s="1"/>
  <c r="W38" i="1"/>
  <c r="J46" i="12" s="1"/>
  <c r="Y38" i="1"/>
  <c r="L46" i="12" s="1"/>
  <c r="Z38" i="1"/>
  <c r="M46" i="12" s="1"/>
  <c r="R38" i="1"/>
  <c r="E46" i="12" s="1"/>
  <c r="T38" i="1"/>
  <c r="G46" i="12" s="1"/>
  <c r="U38" i="1"/>
  <c r="H46" i="12" s="1"/>
  <c r="O38" i="1"/>
  <c r="B46" i="12" s="1"/>
  <c r="P38" i="1"/>
  <c r="C46" i="12" s="1"/>
  <c r="Q38" i="1"/>
  <c r="D46" i="12" s="1"/>
  <c r="K38" i="1"/>
  <c r="L38" i="1"/>
  <c r="M38" i="1"/>
  <c r="G38" i="1"/>
  <c r="H38" i="1"/>
  <c r="I38" i="1"/>
  <c r="J38" i="1"/>
  <c r="D38" i="1"/>
  <c r="E38" i="1"/>
  <c r="F38" i="1"/>
  <c r="P36" i="1"/>
  <c r="C45" i="12" s="1"/>
  <c r="Q36" i="1"/>
  <c r="D45" i="12" s="1"/>
  <c r="R36" i="1"/>
  <c r="E45" i="12" s="1"/>
  <c r="T36" i="1"/>
  <c r="G45" i="12" s="1"/>
  <c r="U36" i="1"/>
  <c r="H45" i="12" s="1"/>
  <c r="V36" i="1"/>
  <c r="I45" i="12" s="1"/>
  <c r="W36" i="1"/>
  <c r="J45" i="12" s="1"/>
  <c r="Y36" i="1"/>
  <c r="L45" i="12" s="1"/>
  <c r="Z36" i="1"/>
  <c r="M45" i="12" s="1"/>
  <c r="AA36" i="1"/>
  <c r="N45" i="12" s="1"/>
  <c r="AB36" i="1"/>
  <c r="O45" i="12" s="1"/>
  <c r="AD36" i="1"/>
  <c r="AE36" i="1"/>
  <c r="D36" i="1"/>
  <c r="E36" i="1"/>
  <c r="F36" i="1"/>
  <c r="G36" i="1"/>
  <c r="H36" i="1"/>
  <c r="I36" i="1"/>
  <c r="J36" i="1"/>
  <c r="K36" i="1"/>
  <c r="L36" i="1"/>
  <c r="M36" i="1"/>
  <c r="O36" i="1"/>
  <c r="B45" i="12" s="1"/>
  <c r="C40" i="1"/>
  <c r="C38" i="1"/>
  <c r="C36" i="1"/>
  <c r="N38" i="1" l="1"/>
  <c r="N40" i="1"/>
  <c r="N36" i="1"/>
  <c r="AC36" i="1"/>
  <c r="K47" i="12"/>
  <c r="AC38" i="1"/>
  <c r="F47" i="12"/>
  <c r="S36" i="1"/>
  <c r="F45" i="12" s="1"/>
  <c r="X36" i="1"/>
  <c r="K45" i="12" s="1"/>
  <c r="S38" i="1"/>
  <c r="F46" i="12" s="1"/>
  <c r="X38" i="1"/>
  <c r="K46" i="12" s="1"/>
  <c r="AA3" i="7"/>
  <c r="AB3" i="7"/>
  <c r="AD3" i="7"/>
  <c r="D3" i="7"/>
  <c r="E3" i="7"/>
  <c r="F3" i="7"/>
  <c r="G3" i="7"/>
  <c r="H3" i="7"/>
  <c r="I3" i="7"/>
  <c r="J3" i="7"/>
  <c r="K3" i="7"/>
  <c r="L3" i="7"/>
  <c r="M3" i="7"/>
  <c r="O3" i="7"/>
  <c r="P3" i="7"/>
  <c r="Q3" i="7"/>
  <c r="R3" i="7"/>
  <c r="T3" i="7"/>
  <c r="U3" i="7"/>
  <c r="V3" i="7"/>
  <c r="W3" i="7"/>
  <c r="Y3" i="7"/>
  <c r="AC3" i="7" s="1"/>
  <c r="Z3" i="7"/>
  <c r="C3" i="7"/>
  <c r="X3" i="7" l="1"/>
  <c r="S3" i="7"/>
  <c r="O17" i="1"/>
  <c r="P17" i="1"/>
  <c r="Q17" i="1"/>
  <c r="R17" i="1"/>
  <c r="T17" i="1"/>
  <c r="U17" i="1"/>
  <c r="V17" i="1"/>
  <c r="W17" i="1"/>
  <c r="Y17" i="1"/>
  <c r="Z17" i="1"/>
  <c r="AA17" i="1"/>
  <c r="AB17" i="1"/>
  <c r="AD17" i="1"/>
  <c r="AH17" i="1" s="1"/>
  <c r="F17" i="1"/>
  <c r="G17" i="1"/>
  <c r="H17" i="1"/>
  <c r="I17" i="1"/>
  <c r="J17" i="1"/>
  <c r="K17" i="1"/>
  <c r="L17" i="1"/>
  <c r="M17" i="1"/>
  <c r="AC17" i="1" l="1"/>
  <c r="X17" i="1"/>
  <c r="S17" i="1"/>
  <c r="N17" i="1"/>
  <c r="D28" i="1"/>
  <c r="E28" i="1"/>
  <c r="F28" i="1"/>
  <c r="G28" i="1"/>
  <c r="H28" i="1"/>
  <c r="I28" i="1"/>
  <c r="J28" i="1"/>
  <c r="N28" i="1" s="1"/>
  <c r="B25" i="1" l="1"/>
  <c r="B23" i="1"/>
  <c r="C24" i="1"/>
  <c r="D24" i="1"/>
  <c r="E24" i="1"/>
  <c r="C23" i="1"/>
  <c r="D17" i="1"/>
  <c r="D23" i="1"/>
  <c r="E17" i="1"/>
  <c r="E23" i="1"/>
  <c r="C17" i="1"/>
  <c r="O29" i="1" l="1"/>
  <c r="S29" i="1" s="1"/>
  <c r="O24" i="1"/>
  <c r="S24" i="1" s="1"/>
  <c r="O23" i="1"/>
  <c r="S23" i="1" s="1"/>
  <c r="P3" i="1"/>
  <c r="O25" i="1"/>
  <c r="S25" i="1" s="1"/>
  <c r="O3" i="1"/>
  <c r="J25" i="1"/>
  <c r="N25" i="1" s="1"/>
  <c r="J3" i="1"/>
  <c r="J23" i="1"/>
  <c r="N23" i="1" s="1"/>
  <c r="K3" i="1"/>
  <c r="J29" i="1"/>
  <c r="N29" i="1" s="1"/>
  <c r="J24" i="1"/>
  <c r="N24" i="1" s="1"/>
  <c r="N3" i="1" l="1"/>
  <c r="S3" i="1"/>
  <c r="AC29" i="1"/>
  <c r="Z28" i="1"/>
  <c r="Y28" i="1"/>
  <c r="AC28" i="1" l="1"/>
</calcChain>
</file>

<file path=xl/comments1.xml><?xml version="1.0" encoding="utf-8"?>
<comments xmlns="http://schemas.openxmlformats.org/spreadsheetml/2006/main">
  <authors>
    <author>User</author>
  </authors>
  <commentList>
    <comment ref="A31"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List>
</comments>
</file>

<file path=xl/comments2.xml><?xml version="1.0" encoding="utf-8"?>
<comments xmlns="http://schemas.openxmlformats.org/spreadsheetml/2006/main">
  <authors>
    <author>User</author>
  </authors>
  <commentList>
    <comment ref="A5"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Η παράθεση αυτή παραπέμπει στην καμπύλη beveridge.</t>
        </r>
      </text>
    </comment>
  </commentList>
</comments>
</file>

<file path=xl/comments3.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Τα αποτελέσματα στηρίζονται στην ΕΕΔ που διενεργεί κάθε τριμηνο η Στατιστική Υπηρεσία.</t>
        </r>
      </text>
    </comment>
  </commentList>
</comments>
</file>

<file path=xl/comments4.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Calibri"/>
            <family val="2"/>
            <charset val="161"/>
          </rPr>
          <t>:Το αδρανές εργατικό δυναμικό αποτελεί τη διαφορά του πληθυσμού 15+ με το εργατικό δυναμικό.</t>
        </r>
        <r>
          <rPr>
            <sz val="9"/>
            <color rgb="FF000000"/>
            <rFont val="Tahoma"/>
            <family val="2"/>
            <charset val="161"/>
          </rPr>
          <t xml:space="preserve">
</t>
        </r>
      </text>
    </comment>
    <comment ref="A3" authorId="0">
      <text>
        <r>
          <rPr>
            <b/>
            <sz val="9"/>
            <color rgb="FF000000"/>
            <rFont val="Tahoma"/>
            <family val="2"/>
            <charset val="161"/>
          </rPr>
          <t>User</t>
        </r>
        <r>
          <rPr>
            <sz val="9"/>
            <color rgb="FF000000"/>
            <rFont val="Calibri"/>
            <family val="2"/>
            <charset val="161"/>
          </rPr>
          <t>:Το αδρανές εργατικό δυναμικό αποτελεί τη διαφορά του πληθυσμού 15+ με το εργατικό δυναμικό.</t>
        </r>
        <r>
          <rPr>
            <sz val="9"/>
            <color rgb="FF000000"/>
            <rFont val="Tahoma"/>
            <family val="2"/>
            <charset val="161"/>
          </rPr>
          <t xml:space="preserve">
</t>
        </r>
      </text>
    </comment>
  </commentList>
</comments>
</file>

<file path=xl/sharedStrings.xml><?xml version="1.0" encoding="utf-8"?>
<sst xmlns="http://schemas.openxmlformats.org/spreadsheetml/2006/main" count="443" uniqueCount="260">
  <si>
    <t>A. ΠΡΟΣΦΟΡΑ ΕΡΓΑΣΙΑΣ</t>
  </si>
  <si>
    <t>Κύπριοι</t>
  </si>
  <si>
    <t>Κοινοτικοί</t>
  </si>
  <si>
    <t>Τρίτες Χώρες</t>
  </si>
  <si>
    <t>7.4, 1.29</t>
  </si>
  <si>
    <t>6.4, 1.51</t>
  </si>
  <si>
    <t>5.8, 1.32</t>
  </si>
  <si>
    <t>5.5, 0.79</t>
  </si>
  <si>
    <t>7.5, 1.15</t>
  </si>
  <si>
    <t>7.2, 1.08</t>
  </si>
  <si>
    <t>7.8, 0.67</t>
  </si>
  <si>
    <t>8.9, 0.32</t>
  </si>
  <si>
    <t>Δ. ΑΝΕΡΓΙΑ (ΕΕΔ)</t>
  </si>
  <si>
    <t>Αριθμός ανέργων</t>
  </si>
  <si>
    <t xml:space="preserve">Ανεργία κατά εθνικότητα </t>
  </si>
  <si>
    <t>Ανεργία κατά διάρκεια</t>
  </si>
  <si>
    <t>2015-2021</t>
  </si>
  <si>
    <t>2014-2020</t>
  </si>
  <si>
    <t xml:space="preserve">               Περιεχόμενα:</t>
  </si>
  <si>
    <t>Αγορά Εργασίας</t>
  </si>
  <si>
    <t>A. Προσφορά Εργασίας</t>
  </si>
  <si>
    <t>B. Ζήτηση Εργασίας</t>
  </si>
  <si>
    <t>ΣΤ. Ενεργά Σχέδια Απασχόλησης</t>
  </si>
  <si>
    <t>Ποσοστό κενών θέσεων</t>
  </si>
  <si>
    <t>Υπό Απασχόληση, 000s (Cystat)</t>
  </si>
  <si>
    <t>Γ. Ανεργία (ΕΕΔ)</t>
  </si>
  <si>
    <t>Δ. Αδρανές εργατικό δυναμικό (15+), ΕΕΔ</t>
  </si>
  <si>
    <t>Aπασχόληση δημόσιος τομέας (ΤΔΔΠ)</t>
  </si>
  <si>
    <t>Ποσοστό ανεργίας, % (15-24)</t>
  </si>
  <si>
    <t xml:space="preserve">Εργατικό Δυναμικό </t>
  </si>
  <si>
    <t xml:space="preserve">Ποσοστό απασχόλησης </t>
  </si>
  <si>
    <t xml:space="preserve">Aπασχόληση κατά εθνικότητα </t>
  </si>
  <si>
    <t xml:space="preserve">% μεταβολής </t>
  </si>
  <si>
    <t>Αριθμός κενών θέσεων</t>
  </si>
  <si>
    <t>11.1-0.78</t>
  </si>
  <si>
    <t>11.3-0.92</t>
  </si>
  <si>
    <t>12.1-0.42</t>
  </si>
  <si>
    <t>12.7-0.44</t>
  </si>
  <si>
    <t>15.8-0.2</t>
  </si>
  <si>
    <t>15.4-0.83</t>
  </si>
  <si>
    <t>16.2-0.40</t>
  </si>
  <si>
    <t>16-0.20</t>
  </si>
  <si>
    <t>16.9-1.06</t>
  </si>
  <si>
    <t>15.4-1.2</t>
  </si>
  <si>
    <t>16-0.35</t>
  </si>
  <si>
    <t>16-0.34</t>
  </si>
  <si>
    <t>17.6-1.05</t>
  </si>
  <si>
    <t>14.6-0.75</t>
  </si>
  <si>
    <t>14.7-0.78</t>
  </si>
  <si>
    <t>12.7-0.89</t>
  </si>
  <si>
    <t>14.1-0.99</t>
  </si>
  <si>
    <t>12.1-0.99</t>
  </si>
  <si>
    <t>6-12 μήνες</t>
  </si>
  <si>
    <t>Τρίτες χώρες</t>
  </si>
  <si>
    <t>&lt; 6 μήνες</t>
  </si>
  <si>
    <t xml:space="preserve"> &gt;12 μήνες </t>
  </si>
  <si>
    <t xml:space="preserve"> &gt;12 μήνες/εργατικό δυναμικό </t>
  </si>
  <si>
    <t>% μεταβολής</t>
  </si>
  <si>
    <t>Υπό Απασχόληση  % μεταβολής</t>
  </si>
  <si>
    <t>Ε. Αδρανές εργατικό δυναμικό (15+)</t>
  </si>
  <si>
    <t>Αδρανές εργατικό δυναμικό (15+) %</t>
  </si>
  <si>
    <t>2012 q2</t>
  </si>
  <si>
    <t>2012 q3</t>
  </si>
  <si>
    <t>2013 q1</t>
  </si>
  <si>
    <t>2013 q2</t>
  </si>
  <si>
    <t>2012 q4</t>
  </si>
  <si>
    <t>2013 q3</t>
  </si>
  <si>
    <t>2013 q4</t>
  </si>
  <si>
    <t>2014 q1</t>
  </si>
  <si>
    <t>2014 q2</t>
  </si>
  <si>
    <t>2014 q3</t>
  </si>
  <si>
    <t>2014 q4</t>
  </si>
  <si>
    <t>2015 q1</t>
  </si>
  <si>
    <t>2015 q2</t>
  </si>
  <si>
    <t>2015 q3</t>
  </si>
  <si>
    <t>2015 q4</t>
  </si>
  <si>
    <t>2016 q1</t>
  </si>
  <si>
    <t>2016 q2</t>
  </si>
  <si>
    <t>2016 q3</t>
  </si>
  <si>
    <t>Ρυθμός μεταβολής (qi/qi-1)</t>
  </si>
  <si>
    <t>Υπό Απασχόληση/εργατικό δυναμικό</t>
  </si>
  <si>
    <t>2010 q1</t>
  </si>
  <si>
    <t>2010 q2</t>
  </si>
  <si>
    <t>2010 q3</t>
  </si>
  <si>
    <t>2010 q4</t>
  </si>
  <si>
    <t>2011 q1</t>
  </si>
  <si>
    <t>2011 q2</t>
  </si>
  <si>
    <t>2011 q3</t>
  </si>
  <si>
    <t>2011 q4</t>
  </si>
  <si>
    <t>2012  q1</t>
  </si>
  <si>
    <t>Ευέλικτες μορφές απασχόληχης/εργατικό δυναμικό</t>
  </si>
  <si>
    <t>2016 q4</t>
  </si>
  <si>
    <t xml:space="preserve">Aπασχόληση (ώρες εργασίας ΕΔ Στατ. Υπηρ.) </t>
  </si>
  <si>
    <t>Προσωρινή απασχόληση, 000s (LFS)</t>
  </si>
  <si>
    <t>προσωρινή απασχόληση, 000s Γυναίκες</t>
  </si>
  <si>
    <t>προσωρινή απασχόληση, 000s  Άνδρες</t>
  </si>
  <si>
    <t>Mερική απασχόληση, 000s (LFS)</t>
  </si>
  <si>
    <t>μερική απασχόληση,000s Γυναίκες</t>
  </si>
  <si>
    <t>μερική απασχόληση,000s Άνδρες</t>
  </si>
  <si>
    <t>Σύνολο ευέλικτες μορφές απασχόλησης</t>
  </si>
  <si>
    <t>Απασχόληση, ΕΔ (άτομα, Στατιστική Υπηρεσία)</t>
  </si>
  <si>
    <t>Aπασχόληση δημόσιος τομέας (ΤΔΔΠ)/Απασχόληση ΕΔ</t>
  </si>
  <si>
    <t>% ανεργίας - % κενών θέσεων</t>
  </si>
  <si>
    <t>προσωρινή απασχόληση/εργατικό δυναμικό</t>
  </si>
  <si>
    <t>μερική απασχόληση/εργατικό δυναμικό</t>
  </si>
  <si>
    <t>13.0-1.5</t>
  </si>
  <si>
    <t xml:space="preserve">θέσεις εργασίας  (+,-) </t>
  </si>
  <si>
    <t>12.9-0.6</t>
  </si>
  <si>
    <t>2017 q1</t>
  </si>
  <si>
    <t>13.0-1.0</t>
  </si>
  <si>
    <t>14.9-0.9</t>
  </si>
  <si>
    <t>15.9-0.4</t>
  </si>
  <si>
    <t>11.8-0.4</t>
  </si>
  <si>
    <t>2016-2017</t>
  </si>
  <si>
    <t>16.0-0.8</t>
  </si>
  <si>
    <t>No.</t>
  </si>
  <si>
    <t>Implementing Body</t>
  </si>
  <si>
    <t>Program</t>
  </si>
  <si>
    <t>Target Group</t>
  </si>
  <si>
    <t>Duration of the program</t>
  </si>
  <si>
    <t>Total Budget</t>
  </si>
  <si>
    <t>Budget 2015</t>
  </si>
  <si>
    <t>Budget 2016</t>
  </si>
  <si>
    <t>Budget 2017</t>
  </si>
  <si>
    <t>Employment/ Training Duration in months</t>
  </si>
  <si>
    <t>Total Expected Employment</t>
  </si>
  <si>
    <t>Call Dates</t>
  </si>
  <si>
    <t>Applicants for each call</t>
  </si>
  <si>
    <t>Successful applications for each call</t>
  </si>
  <si>
    <t>Comment</t>
  </si>
  <si>
    <t>Budget source</t>
  </si>
  <si>
    <t xml:space="preserve">Employment of people who belong to vulnerable groups </t>
  </si>
  <si>
    <t>GMI receipients with quota of 25% for the young</t>
  </si>
  <si>
    <t>2015-2022</t>
  </si>
  <si>
    <t>no call yet</t>
  </si>
  <si>
    <t>ESF 2014-2020, National Contribution</t>
  </si>
  <si>
    <t>All</t>
  </si>
  <si>
    <t>2015-2017</t>
  </si>
  <si>
    <t>unemployed</t>
  </si>
  <si>
    <t xml:space="preserve">50-500 hours </t>
  </si>
  <si>
    <t>National funds</t>
  </si>
  <si>
    <t>On the job training for tertiary graduates (6month +2)</t>
  </si>
  <si>
    <t>Youth (&lt;30)</t>
  </si>
  <si>
    <t>Long-term</t>
  </si>
  <si>
    <t>Multi-company training programme for Long-Term unemployed</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</si>
  <si>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</si>
  <si>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</si>
  <si>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</si>
  <si>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</si>
  <si>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ESF Youth Guarantee, National Funds </t>
  </si>
  <si>
    <t>Job Placement for the young unemployed tertiary education graduates for the acquisition of work experience</t>
  </si>
  <si>
    <t>17/3/14-14/4/14
 25/5/15-31/7/15</t>
  </si>
  <si>
    <t>ESF, National Funds.</t>
  </si>
  <si>
    <t>Incentives for the employment of the unemployed in the retail sector</t>
  </si>
  <si>
    <t>2015-2016</t>
  </si>
  <si>
    <t>20/5 - 19/6/2015  (2nd call)</t>
  </si>
  <si>
    <t>Final amount according to the contracts signed 600.000.Part-time jobs</t>
  </si>
  <si>
    <t xml:space="preserve">ESF, National Funds </t>
  </si>
  <si>
    <t>Subsidized employment for long-term unemployed</t>
  </si>
  <si>
    <t>Long-term unemployed(+6 m)</t>
  </si>
  <si>
    <t xml:space="preserve">20/7-18/9 2015 (1st call)   2/11 - 31/12/2015 (2nd call) </t>
  </si>
  <si>
    <t>727                          449</t>
  </si>
  <si>
    <t>605                             386</t>
  </si>
  <si>
    <t>10 months subsidized employment up to 600 euros per month (6000 in total); without trainning; minimum wage of 800 euros</t>
  </si>
  <si>
    <t xml:space="preserve">Incentives for the employment of  unemployed young people of age 19 - 24 </t>
  </si>
  <si>
    <t>unemployed&lt;25</t>
  </si>
  <si>
    <t>Employment of unemployed to offer in house care services to people with disabilities</t>
  </si>
  <si>
    <t>2016-2018</t>
  </si>
  <si>
    <t>No call yet</t>
  </si>
  <si>
    <t>Incentives for the employment of people with disabilities</t>
  </si>
  <si>
    <t>Unemployed people with disabilities</t>
  </si>
  <si>
    <t>17.10.2016</t>
  </si>
  <si>
    <t>Flexible forms of employment</t>
  </si>
  <si>
    <t>Subsidized employment for people over the age of 50</t>
  </si>
  <si>
    <t>unemployed &gt;50</t>
  </si>
  <si>
    <t>Subsidized employment for people with chronic diseases</t>
  </si>
  <si>
    <t xml:space="preserve">unemployed people with chronic diseases </t>
  </si>
  <si>
    <t xml:space="preserve">Three months - on the job - training with zero cost to employers followed by employment for at least 12 months. </t>
  </si>
  <si>
    <t>ESF, National Funds</t>
  </si>
  <si>
    <t xml:space="preserve">Incentives for the employment of  unemployed young people of age 25 - 29 (10 months with subsidy 70% + 2 months without any subsidy) </t>
  </si>
  <si>
    <t>unemployed 25 - 29 years old</t>
  </si>
  <si>
    <t>Total</t>
  </si>
  <si>
    <t>2017Q1</t>
  </si>
  <si>
    <t>2017Q2</t>
  </si>
  <si>
    <t>2017Q3</t>
  </si>
  <si>
    <t>2017Q4</t>
  </si>
  <si>
    <t>2017 q2</t>
  </si>
  <si>
    <t>2017 q3</t>
  </si>
  <si>
    <t>2017q4</t>
  </si>
  <si>
    <t>12.6-1.2</t>
  </si>
  <si>
    <t>Ποσοστό ανεργίας</t>
  </si>
  <si>
    <t>2017q1</t>
  </si>
  <si>
    <t xml:space="preserve">Διάγραμμα 1.3: Τριμηνιαία Aπασχόληση κατά εθνικότητα </t>
  </si>
  <si>
    <t>Διάγραμμα 1.1 Τριμηνιαίο ποσοστό Απασχόλησης ΕΔ</t>
  </si>
  <si>
    <t>Διάγραμμα 1.2 Τριμηνιαίος ρυθμός μεταβολής  ώρες εργασίας ΕΔ</t>
  </si>
  <si>
    <t>Διάγραμμα 2.2: Τριμηνιαίο % μακροπρόθεσμης ανεργίας/εργατικό δυναμικό</t>
  </si>
  <si>
    <t>Διάγραμμα 2.1: Τριμηνιαίο % ανεργίας και % κενών θέσεων</t>
  </si>
  <si>
    <t>2017 q4</t>
  </si>
  <si>
    <t>List of ALMPs with budget, target group, number of beneficiaries, and available outcome statistics</t>
  </si>
  <si>
    <t>updated : July 2017</t>
  </si>
  <si>
    <t>Programs involving work experience/ employment</t>
  </si>
  <si>
    <t>HRDA</t>
  </si>
  <si>
    <t xml:space="preserve">Training programmes for the unemployed </t>
  </si>
  <si>
    <t>67 participants successfully completed the training programmes in 2016</t>
  </si>
  <si>
    <t xml:space="preserve">Training programmes may include a practical training part in an organisation/enterprise for on the job training. During 2016 (July-December) 6 training programmes were implemented for specialisations of the tourist sector. 
 </t>
  </si>
  <si>
    <t>Training programmes for the unemployed: Training programmes for unemployed GMI recipients in the hotel and catering sector</t>
  </si>
  <si>
    <t xml:space="preserve">Unemployed GMI Recipients </t>
  </si>
  <si>
    <t>50-125 hours</t>
  </si>
  <si>
    <t>16/11/2016-24/3/2017</t>
  </si>
  <si>
    <t>756 (out of which only 465 met the criteria)</t>
  </si>
  <si>
    <t xml:space="preserve">164 persons </t>
  </si>
  <si>
    <t>The budget is included in the training programmes for the unemployed. During February-June 2017 the institutional part of 9 training programmes in the hotel and catering sector for GMI recipients was successfully completed and the practical part of those training programmes started to be implemented.</t>
  </si>
  <si>
    <t xml:space="preserve">Human Resource Development Authority (HRDA) </t>
  </si>
  <si>
    <r>
      <t>Training programmes for the unemployed</t>
    </r>
    <r>
      <rPr>
        <sz val="10"/>
        <rFont val="Calibri"/>
        <family val="2"/>
        <charset val="161"/>
      </rPr>
      <t>:</t>
    </r>
    <r>
      <rPr>
        <sz val="10"/>
        <rFont val="Calibri"/>
        <family val="2"/>
      </rPr>
      <t xml:space="preserve"> </t>
    </r>
    <r>
      <rPr>
        <sz val="10"/>
        <rFont val="Calibri"/>
        <family val="2"/>
      </rPr>
      <t xml:space="preserve">Training of unemployed people to offer care services for GMI recipients and for persons with paraplegia and quadriplegia  </t>
    </r>
  </si>
  <si>
    <t>Unemployed</t>
  </si>
  <si>
    <t>2017-2018</t>
  </si>
  <si>
    <t xml:space="preserve">75 hours </t>
  </si>
  <si>
    <t>15/11/2016-28/2/2017</t>
  </si>
  <si>
    <r>
      <t xml:space="preserve">This budget </t>
    </r>
    <r>
      <rPr>
        <sz val="10"/>
        <rFont val="Calibri"/>
        <family val="2"/>
      </rPr>
      <t xml:space="preserve"> is included in the training programmes for the unemployed. Programmes include institutional part of 75 hours and practical of 25 hours (one week) in enterprises or house care services. In 2017, 6 training programmes were planned for the provision of care services for GMI recipients and 6 training programmes for the provision of care services for persons with paraplegia and quadriplegia. The institutional part of three programmes for the provision of care services for persons with paraplegia and quadriplegia started in June-July 2017. A new call will be published soon.</t>
    </r>
  </si>
  <si>
    <t xml:space="preserve">Total budget refers to the budget for 2015-2017. Total expected employment refers to the number of participants for 2015-2017. </t>
  </si>
  <si>
    <t>Training of the long term unemployed in enterprises/organisations  (4month +2)</t>
  </si>
  <si>
    <t>1/7/2016-31/12/2017</t>
  </si>
  <si>
    <t>323 applications (1/7-30/12/2016: 207, 1/1-30/6/2017:116)</t>
  </si>
  <si>
    <t>195 (2016:105, 2017:90)</t>
  </si>
  <si>
    <t>Total budget refers to the budget for 2015-2017. Total expected employment refers to the number of participants for 2015-2017.</t>
  </si>
  <si>
    <t xml:space="preserve">Long-term unemployed, GMI recipients  </t>
  </si>
  <si>
    <r>
      <t xml:space="preserve">Total budget refers to  2015-2017. Total expected employment refers to the expected number of participants for 2015-2017. As from 1/1/2016 the Scheme </t>
    </r>
    <r>
      <rPr>
        <sz val="10"/>
        <rFont val="Calibri"/>
        <family val="2"/>
      </rPr>
      <t>is open to all long-term unemployed and not only to GMI recipients.</t>
    </r>
  </si>
  <si>
    <t xml:space="preserve">2014: 1.138 job placements  2015: 601 job placements. </t>
  </si>
  <si>
    <t xml:space="preserve">Company does not pay; participants receive a training subsidy; no obligation to keep them, as they are not employed. </t>
  </si>
  <si>
    <r>
      <rPr>
        <sz val="10"/>
        <rFont val="Calibri"/>
        <family val="2"/>
        <charset val="161"/>
      </rPr>
      <t>2014</t>
    </r>
    <r>
      <rPr>
        <sz val="10"/>
        <rFont val="Calibri"/>
        <family val="2"/>
        <charset val="161"/>
      </rPr>
      <t>: 3.642 unemployed                         2015: 2.937 unemployed</t>
    </r>
  </si>
  <si>
    <r>
      <t>2014</t>
    </r>
    <r>
      <rPr>
        <sz val="10"/>
        <rFont val="Calibri"/>
        <family val="2"/>
        <charset val="161"/>
      </rPr>
      <t>: 2</t>
    </r>
    <r>
      <rPr>
        <sz val="10"/>
        <rFont val="Calibri"/>
        <family val="2"/>
        <charset val="161"/>
      </rPr>
      <t>.057 job placements          2015:  1.776 job placements.</t>
    </r>
  </si>
  <si>
    <t>HRDA &amp; DL</t>
  </si>
  <si>
    <t>GMI recipients</t>
  </si>
  <si>
    <t>3 months training + 12 employment</t>
  </si>
  <si>
    <t>15/11/2016-31/3/2017 training. Employment : 3/7/2017-until the full amount has been paid or relevant announcement for the expirations of the scheme applications</t>
  </si>
  <si>
    <t>63 applications from enterprises for 98 job positions</t>
  </si>
  <si>
    <t>19 GMI recipients started the three-months training, but 3 discontinued and 16 continued.</t>
  </si>
  <si>
    <r>
      <t xml:space="preserve">The HRDA scheme (covered by national funds) covers the part of the three months training with a budget of </t>
    </r>
    <r>
      <rPr>
        <sz val="10"/>
        <color indexed="8"/>
        <rFont val="Calibri"/>
        <family val="2"/>
        <charset val="161"/>
      </rPr>
      <t>€</t>
    </r>
    <r>
      <rPr>
        <sz val="10"/>
        <color indexed="8"/>
        <rFont val="Calibri"/>
        <family val="2"/>
        <charset val="161"/>
      </rPr>
      <t>392.000 for 850 GMI recipients.</t>
    </r>
  </si>
  <si>
    <t>Job Placement of GMI Recipients for the Acquisition of Work Experience in the Public and Broader Public Sector</t>
  </si>
  <si>
    <t xml:space="preserve">GMI recipients </t>
  </si>
  <si>
    <t>10/4/17 – 21/4/2017</t>
  </si>
  <si>
    <t>42 applications from the public sector for tertiary education graduates offering 905 job positions and 40 applications for non-tertiary education graduates offering 902 job positions.</t>
  </si>
  <si>
    <t xml:space="preserve">No placements yet. </t>
  </si>
  <si>
    <t>Department of Labour (DL)</t>
  </si>
  <si>
    <t>DL</t>
  </si>
  <si>
    <t>07.11.2016-30.12.2016 /24.04.2017 - 31.05.2017</t>
  </si>
  <si>
    <r>
      <t xml:space="preserve">445                               </t>
    </r>
    <r>
      <rPr>
        <sz val="10"/>
        <rFont val="Calibri"/>
        <family val="2"/>
        <charset val="161"/>
      </rPr>
      <t>343</t>
    </r>
  </si>
  <si>
    <t>24.10.2016-31.3.2017 6/7/2017-until the full amount has been paid or relevant announcement for the expirations of the scheme applications (2nd call)</t>
  </si>
  <si>
    <t>Subsidization of Private Employment Agencies  for job placements</t>
  </si>
  <si>
    <t>18-24</t>
  </si>
  <si>
    <r>
      <t>31.10.2016-30.11.2016/24.04.2017 - 31.05.2017</t>
    </r>
    <r>
      <rPr>
        <sz val="10"/>
        <rFont val="Calibri"/>
        <family val="2"/>
        <charset val="161"/>
      </rPr>
      <t>(2nd call)</t>
    </r>
  </si>
  <si>
    <r>
      <t xml:space="preserve">394                           </t>
    </r>
    <r>
      <rPr>
        <sz val="10"/>
        <rFont val="Calibri"/>
        <family val="2"/>
        <charset val="161"/>
      </rPr>
      <t>164</t>
    </r>
  </si>
  <si>
    <r>
      <t xml:space="preserve">24.10.2016-31.3.2017 </t>
    </r>
    <r>
      <rPr>
        <sz val="10"/>
        <rFont val="Calibri"/>
        <family val="2"/>
        <charset val="161"/>
      </rPr>
      <t>6/7/2017-until the full amount has been paid or relevant announcement for the expirations of the scheme applications (2nd call)</t>
    </r>
  </si>
  <si>
    <r>
      <t xml:space="preserve">24/04/2017 - 31/05/2017  </t>
    </r>
    <r>
      <rPr>
        <sz val="10"/>
        <rFont val="Calibri"/>
        <family val="2"/>
        <charset val="161"/>
      </rPr>
      <t>6/7/2017-until the full amount has been paid or relevant announcement for the expirations of the scheme applications (2nd call)</t>
    </r>
  </si>
  <si>
    <t>Not finalised yet</t>
  </si>
  <si>
    <t>Ποσοστό ανεργίας, % (Ευρ. Στατ. Υπηρεσία) ΕΔ</t>
  </si>
  <si>
    <t>2017q2</t>
  </si>
  <si>
    <t>% αλλαγής ανεργία κατά εθνικότητα</t>
  </si>
  <si>
    <t>Ποσοστό ανεργίας (Ευρ Στατσιστική Υπηρεσία)</t>
  </si>
  <si>
    <t>11-0.8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</si>
</sst>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
    <numFmt numFmtId="166" formatCode="#,##0.000"/>
    <numFmt numFmtId="167" formatCode="#,##0.0"/>
    <numFmt numFmtId="168" formatCode="0.000000"/>
    <numFmt numFmtId="169" formatCode="0.0%"/>
    <numFmt numFmtId="170" formatCode="[$]d/m/yyyy;@"/>
  </numFmts>
  <fonts count="95">
    <font>
      <sz val="11"/>
      <color rgb="FF000000"/>
      <name val="Calibri"/>
      <family val="2"/>
      <charset val="161"/>
    </font>
    <font>
      <sz val="11"/>
      <color theme="1"/>
      <name val="Calibri"/>
      <family val="2"/>
      <scheme val="minor"/>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sz val="9"/>
      <color rgb="FF000000"/>
      <name val="Calibri"/>
      <family val="2"/>
      <charset val="161"/>
    </font>
    <font>
      <sz val="9"/>
      <color indexed="8"/>
      <name val="»οξτΫςξα"/>
      <charset val="161"/>
    </font>
    <font>
      <sz val="10"/>
      <name val="Arial"/>
      <family val="2"/>
    </font>
    <font>
      <sz val="10"/>
      <name val="MS Sans Serif"/>
      <family val="2"/>
    </font>
    <font>
      <sz val="8"/>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1"/>
      <color rgb="FF000000"/>
      <name val="Georgia"/>
      <family val="1"/>
    </font>
    <font>
      <sz val="10"/>
      <color rgb="FF000000"/>
      <name val="Georgia"/>
      <family val="1"/>
    </font>
    <font>
      <sz val="10"/>
      <name val="Arial"/>
      <family val="2"/>
    </font>
    <font>
      <sz val="10"/>
      <name val="Arial"/>
      <family val="2"/>
      <charset val="161"/>
    </font>
    <font>
      <sz val="11"/>
      <color theme="1"/>
      <name val="Calibri"/>
      <family val="2"/>
      <charset val="161"/>
      <scheme val="minor"/>
    </font>
    <font>
      <b/>
      <sz val="11"/>
      <color rgb="FF000000"/>
      <name val="Georgia"/>
      <family val="1"/>
    </font>
    <font>
      <b/>
      <sz val="14"/>
      <color indexed="9"/>
      <name val="Georgia"/>
      <family val="1"/>
    </font>
    <font>
      <b/>
      <sz val="14"/>
      <name val="Georgia"/>
      <family val="1"/>
    </font>
    <font>
      <sz val="14"/>
      <name val="Georgia"/>
      <family val="1"/>
    </font>
    <font>
      <sz val="14"/>
      <color rgb="FF000000"/>
      <name val="Georgia"/>
      <family val="1"/>
    </font>
    <font>
      <sz val="10"/>
      <name val="Calibri"/>
      <family val="2"/>
    </font>
    <font>
      <sz val="10"/>
      <color indexed="8"/>
      <name val="Calibri"/>
      <family val="2"/>
    </font>
    <font>
      <b/>
      <sz val="11"/>
      <color theme="0"/>
      <name val="Georgia"/>
      <family val="1"/>
    </font>
    <font>
      <sz val="11"/>
      <color theme="0"/>
      <name val="Georgia"/>
      <family val="1"/>
    </font>
    <font>
      <sz val="11"/>
      <color indexed="8"/>
      <name val="Georgia"/>
      <family val="1"/>
    </font>
    <font>
      <b/>
      <sz val="11"/>
      <color indexed="8"/>
      <name val="Georgia"/>
      <family val="1"/>
    </font>
    <font>
      <sz val="11"/>
      <color theme="3"/>
      <name val="Georgia"/>
      <family val="1"/>
    </font>
    <font>
      <sz val="11"/>
      <name val="Georgia"/>
      <family val="1"/>
    </font>
    <font>
      <b/>
      <sz val="11"/>
      <name val="Georgia"/>
      <family val="1"/>
    </font>
    <font>
      <b/>
      <sz val="11"/>
      <color theme="1"/>
      <name val="Georgia"/>
      <family val="1"/>
    </font>
    <font>
      <sz val="11"/>
      <color theme="4"/>
      <name val="Georgia"/>
      <family val="1"/>
    </font>
    <font>
      <sz val="11"/>
      <color theme="1"/>
      <name val="Georgia"/>
      <family val="1"/>
    </font>
    <font>
      <sz val="11"/>
      <color rgb="FF4472C4"/>
      <name val="Georgia"/>
      <family val="1"/>
    </font>
    <font>
      <sz val="16"/>
      <color rgb="FF000000"/>
      <name val="Georgia"/>
      <family val="1"/>
    </font>
    <font>
      <b/>
      <sz val="16"/>
      <color rgb="FF000000"/>
      <name val="Georgia"/>
      <family val="1"/>
    </font>
    <font>
      <sz val="16"/>
      <color indexed="8"/>
      <name val="Georgia"/>
      <family val="1"/>
    </font>
    <font>
      <b/>
      <sz val="16"/>
      <color indexed="8"/>
      <name val="Georgia"/>
      <family val="1"/>
    </font>
    <font>
      <b/>
      <sz val="11"/>
      <color rgb="FFFF0000"/>
      <name val="Georgia"/>
      <family val="1"/>
    </font>
    <font>
      <b/>
      <sz val="16"/>
      <color rgb="FFFF0000"/>
      <name val="Georgia"/>
      <family val="1"/>
    </font>
    <font>
      <sz val="16"/>
      <name val="Georgia"/>
      <family val="1"/>
    </font>
    <font>
      <sz val="18"/>
      <color theme="0"/>
      <name val="Georgia"/>
      <family val="1"/>
    </font>
    <font>
      <b/>
      <sz val="18"/>
      <color theme="0"/>
      <name val="Georgia"/>
      <family val="1"/>
    </font>
    <font>
      <sz val="18"/>
      <color rgb="FF000000"/>
      <name val="Georgia"/>
      <family val="1"/>
    </font>
    <font>
      <b/>
      <sz val="18"/>
      <color rgb="FF000000"/>
      <name val="Georgia"/>
      <family val="1"/>
    </font>
    <font>
      <b/>
      <sz val="18"/>
      <color rgb="FFFF0000"/>
      <name val="Georgia"/>
      <family val="1"/>
    </font>
    <font>
      <b/>
      <sz val="18"/>
      <color theme="1"/>
      <name val="Georgia"/>
      <family val="1"/>
    </font>
    <font>
      <sz val="11"/>
      <color theme="1"/>
      <name val="Arial"/>
      <family val="2"/>
    </font>
    <font>
      <sz val="18"/>
      <color theme="1"/>
      <name val="Georgia"/>
      <family val="1"/>
    </font>
    <font>
      <sz val="20"/>
      <color theme="0"/>
      <name val="Georgia"/>
      <family val="1"/>
    </font>
    <font>
      <b/>
      <sz val="20"/>
      <color theme="0"/>
      <name val="Georgia"/>
      <family val="1"/>
    </font>
    <font>
      <sz val="20"/>
      <color rgb="FF000000"/>
      <name val="Georgia"/>
      <family val="1"/>
    </font>
    <font>
      <sz val="24"/>
      <color theme="0"/>
      <name val="Georgia"/>
      <family val="1"/>
    </font>
    <font>
      <b/>
      <sz val="24"/>
      <color theme="0"/>
      <name val="Georgia"/>
      <family val="1"/>
    </font>
    <font>
      <b/>
      <sz val="24"/>
      <color rgb="FFFF0000"/>
      <name val="Georgia"/>
      <family val="1"/>
    </font>
    <font>
      <sz val="24"/>
      <name val="Georgia"/>
      <family val="1"/>
    </font>
    <font>
      <sz val="24"/>
      <color rgb="FF000000"/>
      <name val="Georgia"/>
      <family val="1"/>
    </font>
    <font>
      <b/>
      <sz val="24"/>
      <color rgb="FF000000"/>
      <name val="Georgia"/>
      <family val="1"/>
    </font>
    <font>
      <sz val="24"/>
      <color theme="1"/>
      <name val="Georgia"/>
      <family val="1"/>
    </font>
    <font>
      <sz val="24"/>
      <color rgb="FF7030A0"/>
      <name val="Georgia"/>
      <family val="1"/>
    </font>
    <font>
      <b/>
      <sz val="24"/>
      <name val="Georgia"/>
      <family val="1"/>
    </font>
    <font>
      <sz val="22"/>
      <color rgb="FF000000"/>
      <name val="Georgia"/>
      <family val="1"/>
    </font>
    <font>
      <sz val="22"/>
      <color indexed="8"/>
      <name val="Georgia"/>
      <family val="1"/>
    </font>
    <font>
      <b/>
      <sz val="22"/>
      <color indexed="8"/>
      <name val="Georgia"/>
      <family val="1"/>
    </font>
    <font>
      <sz val="22"/>
      <name val="Georgia"/>
      <family val="1"/>
    </font>
    <font>
      <b/>
      <sz val="22"/>
      <color rgb="FF000000"/>
      <name val="Georgia"/>
      <family val="1"/>
    </font>
    <font>
      <b/>
      <sz val="22"/>
      <name val="Georgia"/>
      <family val="1"/>
    </font>
    <font>
      <sz val="10"/>
      <name val="Georgia"/>
      <family val="1"/>
    </font>
    <font>
      <sz val="12"/>
      <color rgb="FF000000"/>
      <name val="Georgia"/>
      <family val="1"/>
    </font>
    <font>
      <sz val="12"/>
      <color theme="0"/>
      <name val="Georgia"/>
      <family val="1"/>
    </font>
    <font>
      <sz val="12"/>
      <color theme="1"/>
      <name val="Georgia"/>
      <family val="1"/>
    </font>
    <font>
      <sz val="12"/>
      <name val="Georgia"/>
      <family val="1"/>
    </font>
    <font>
      <b/>
      <sz val="12"/>
      <color theme="1"/>
      <name val="Calibri"/>
      <family val="2"/>
      <charset val="161"/>
      <scheme val="minor"/>
    </font>
    <font>
      <b/>
      <sz val="11"/>
      <color theme="1"/>
      <name val="Calibri"/>
      <family val="2"/>
      <charset val="161"/>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scheme val="minor"/>
    </font>
    <font>
      <sz val="10"/>
      <name val="Calibri"/>
      <family val="2"/>
      <charset val="161"/>
      <scheme val="minor"/>
    </font>
    <font>
      <sz val="10"/>
      <color theme="1"/>
      <name val="Calibri"/>
      <family val="2"/>
      <charset val="161"/>
      <scheme val="minor"/>
    </font>
    <font>
      <sz val="10"/>
      <name val="Calibri"/>
      <family val="2"/>
      <charset val="161"/>
    </font>
    <font>
      <sz val="10"/>
      <color rgb="FF000000"/>
      <name val="Calibri"/>
      <family val="2"/>
      <scheme val="minor"/>
    </font>
    <font>
      <sz val="10"/>
      <color indexed="8"/>
      <name val="Calibri"/>
      <family val="2"/>
      <charset val="161"/>
    </font>
    <font>
      <b/>
      <sz val="10"/>
      <color theme="1"/>
      <name val="Calibri"/>
      <family val="2"/>
      <charset val="161"/>
      <scheme val="minor"/>
    </font>
    <font>
      <b/>
      <sz val="10"/>
      <name val="Calibri"/>
      <family val="2"/>
      <charset val="161"/>
      <scheme val="minor"/>
    </font>
    <font>
      <sz val="28"/>
      <name val="Georgia"/>
      <family val="1"/>
    </font>
    <font>
      <b/>
      <sz val="28"/>
      <name val="Georgia"/>
      <family val="1"/>
    </font>
    <font>
      <sz val="18"/>
      <name val="Georgia"/>
      <family val="1"/>
    </font>
  </fonts>
  <fills count="14">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bgColor theme="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s>
  <borders count="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58">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4" fillId="0" borderId="0" applyNumberForma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5" fillId="0" borderId="0" applyNumberFormat="0" applyBorder="0" applyProtection="0"/>
    <xf numFmtId="0" fontId="4" fillId="0" borderId="0" applyNumberFormat="0" applyBorder="0" applyProtection="0"/>
    <xf numFmtId="0" fontId="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xf numFmtId="0" fontId="11" fillId="0" borderId="0"/>
    <xf numFmtId="0" fontId="1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 fillId="0" borderId="0"/>
    <xf numFmtId="0" fontId="1" fillId="0" borderId="0"/>
    <xf numFmtId="0" fontId="13" fillId="0" borderId="0"/>
    <xf numFmtId="0" fontId="11" fillId="0" borderId="0"/>
    <xf numFmtId="0" fontId="14" fillId="0" borderId="0"/>
    <xf numFmtId="0" fontId="14" fillId="0" borderId="0"/>
    <xf numFmtId="0" fontId="11" fillId="0" borderId="0"/>
    <xf numFmtId="0" fontId="11" fillId="0" borderId="0"/>
    <xf numFmtId="0" fontId="13" fillId="0" borderId="0"/>
    <xf numFmtId="0" fontId="15" fillId="0" borderId="0"/>
    <xf numFmtId="0" fontId="11" fillId="0" borderId="0"/>
    <xf numFmtId="0" fontId="11" fillId="0" borderId="0"/>
    <xf numFmtId="0" fontId="11" fillId="0" borderId="0"/>
    <xf numFmtId="0" fontId="1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 fillId="0" borderId="0"/>
    <xf numFmtId="0" fontId="15"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7" fillId="0" borderId="0">
      <alignment vertical="top"/>
    </xf>
    <xf numFmtId="0" fontId="20" fillId="0" borderId="0"/>
    <xf numFmtId="0" fontId="21" fillId="0" borderId="0"/>
    <xf numFmtId="9" fontId="20"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9" fontId="11" fillId="0" borderId="0" applyFont="0" applyFill="0" applyBorder="0" applyAlignment="0" applyProtection="0"/>
  </cellStyleXfs>
  <cellXfs count="377">
    <xf numFmtId="0" fontId="0" fillId="0" borderId="0" xfId="0"/>
    <xf numFmtId="0" fontId="18" fillId="0" borderId="0" xfId="0" applyFont="1"/>
    <xf numFmtId="0" fontId="18" fillId="0" borderId="0" xfId="0" applyFont="1" applyFill="1" applyBorder="1" applyAlignment="1">
      <alignment horizontal="center"/>
    </xf>
    <xf numFmtId="0" fontId="18" fillId="0" borderId="0" xfId="0" applyFont="1" applyAlignment="1">
      <alignment horizontal="center"/>
    </xf>
    <xf numFmtId="0" fontId="19" fillId="0" borderId="0" xfId="0" applyFont="1"/>
    <xf numFmtId="0" fontId="24" fillId="4" borderId="0" xfId="0" applyFont="1" applyFill="1"/>
    <xf numFmtId="0" fontId="25" fillId="0" borderId="0" xfId="0" applyFont="1"/>
    <xf numFmtId="0" fontId="26" fillId="0" borderId="0" xfId="0" applyFont="1" applyAlignment="1">
      <alignment horizontal="left"/>
    </xf>
    <xf numFmtId="0" fontId="26" fillId="0" borderId="0" xfId="0" applyFont="1"/>
    <xf numFmtId="0" fontId="27" fillId="0" borderId="0" xfId="0" applyFont="1"/>
    <xf numFmtId="0" fontId="26" fillId="0" borderId="0" xfId="0" applyFont="1" applyProtection="1">
      <protection hidden="1"/>
    </xf>
    <xf numFmtId="168" fontId="26" fillId="0" borderId="0" xfId="0" applyNumberFormat="1" applyFont="1" applyProtection="1">
      <protection hidden="1"/>
    </xf>
    <xf numFmtId="0" fontId="18" fillId="0" borderId="0" xfId="0" applyFont="1" applyFill="1"/>
    <xf numFmtId="0" fontId="30" fillId="5" borderId="0" xfId="0" applyFont="1" applyFill="1"/>
    <xf numFmtId="0" fontId="31" fillId="3" borderId="0" xfId="0" applyFont="1" applyFill="1" applyAlignment="1">
      <alignment horizontal="center"/>
    </xf>
    <xf numFmtId="0" fontId="30" fillId="3" borderId="0" xfId="0" applyFont="1" applyFill="1" applyAlignment="1">
      <alignment horizontal="center"/>
    </xf>
    <xf numFmtId="0" fontId="18" fillId="2" borderId="0" xfId="0" applyFont="1" applyFill="1"/>
    <xf numFmtId="166" fontId="18" fillId="0" borderId="0" xfId="0" applyNumberFormat="1" applyFont="1" applyAlignment="1">
      <alignment horizontal="center"/>
    </xf>
    <xf numFmtId="1" fontId="18" fillId="0" borderId="0" xfId="0" applyNumberFormat="1" applyFont="1" applyFill="1" applyAlignment="1">
      <alignment horizontal="center"/>
    </xf>
    <xf numFmtId="164" fontId="18" fillId="0" borderId="0" xfId="0" applyNumberFormat="1" applyFont="1" applyFill="1" applyBorder="1" applyAlignment="1">
      <alignment horizontal="center"/>
    </xf>
    <xf numFmtId="0" fontId="23" fillId="0" borderId="0" xfId="0" applyFont="1"/>
    <xf numFmtId="0" fontId="18" fillId="0" borderId="0" xfId="0" applyFont="1" applyFill="1" applyBorder="1"/>
    <xf numFmtId="0" fontId="23" fillId="0" borderId="0" xfId="0" applyFont="1" applyFill="1" applyBorder="1"/>
    <xf numFmtId="1" fontId="34" fillId="0" borderId="0" xfId="30" applyNumberFormat="1" applyFont="1" applyFill="1" applyBorder="1" applyAlignment="1">
      <alignment horizontal="center"/>
    </xf>
    <xf numFmtId="0" fontId="18" fillId="0" borderId="0" xfId="30" applyNumberFormat="1" applyFont="1" applyFill="1" applyBorder="1" applyAlignment="1">
      <alignment horizontal="center"/>
    </xf>
    <xf numFmtId="0" fontId="18" fillId="0" borderId="0" xfId="0" applyNumberFormat="1" applyFont="1" applyFill="1" applyBorder="1" applyAlignment="1">
      <alignment horizontal="center"/>
    </xf>
    <xf numFmtId="0" fontId="23" fillId="0" borderId="0" xfId="0" applyNumberFormat="1" applyFont="1" applyFill="1" applyBorder="1" applyAlignment="1">
      <alignment horizontal="center"/>
    </xf>
    <xf numFmtId="1" fontId="23"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0" fontId="35" fillId="0" borderId="0" xfId="0" applyFont="1" applyFill="1" applyBorder="1" applyAlignment="1">
      <alignment horizontal="left"/>
    </xf>
    <xf numFmtId="0" fontId="35" fillId="0" borderId="0" xfId="30" applyFont="1" applyFill="1" applyBorder="1" applyAlignment="1"/>
    <xf numFmtId="164" fontId="35" fillId="0" borderId="0" xfId="0" applyNumberFormat="1" applyFont="1" applyFill="1" applyBorder="1" applyAlignment="1">
      <alignment horizontal="center"/>
    </xf>
    <xf numFmtId="2" fontId="23" fillId="0" borderId="0" xfId="0" applyNumberFormat="1" applyFont="1" applyFill="1" applyBorder="1" applyAlignment="1">
      <alignment horizontal="center"/>
    </xf>
    <xf numFmtId="164" fontId="23" fillId="0" borderId="0" xfId="0" applyNumberFormat="1" applyFont="1" applyFill="1" applyBorder="1" applyAlignment="1">
      <alignment horizontal="center"/>
    </xf>
    <xf numFmtId="0" fontId="35" fillId="0" borderId="0" xfId="0" applyFont="1" applyFill="1" applyBorder="1" applyAlignment="1">
      <alignment horizontal="center"/>
    </xf>
    <xf numFmtId="0" fontId="35" fillId="0" borderId="0" xfId="0" applyFont="1"/>
    <xf numFmtId="0" fontId="36" fillId="0" borderId="0" xfId="0" applyFont="1" applyFill="1" applyBorder="1" applyAlignment="1">
      <alignment horizontal="left"/>
    </xf>
    <xf numFmtId="165" fontId="23" fillId="0" borderId="0" xfId="0" applyNumberFormat="1" applyFont="1" applyFill="1" applyBorder="1" applyAlignment="1">
      <alignment horizontal="center"/>
    </xf>
    <xf numFmtId="165" fontId="35" fillId="0" borderId="0" xfId="0" applyNumberFormat="1" applyFont="1" applyFill="1" applyBorder="1" applyAlignment="1">
      <alignment horizontal="center"/>
    </xf>
    <xf numFmtId="3" fontId="33" fillId="6" borderId="0" xfId="0" applyNumberFormat="1" applyFont="1" applyFill="1" applyBorder="1"/>
    <xf numFmtId="167" fontId="32" fillId="6" borderId="0" xfId="0" applyNumberFormat="1" applyFont="1" applyFill="1" applyBorder="1" applyAlignment="1">
      <alignment horizontal="center"/>
    </xf>
    <xf numFmtId="167" fontId="32" fillId="0" borderId="0" xfId="0" applyNumberFormat="1" applyFont="1" applyFill="1" applyBorder="1" applyAlignment="1">
      <alignment horizontal="center"/>
    </xf>
    <xf numFmtId="166" fontId="18" fillId="0" borderId="0" xfId="0" applyNumberFormat="1" applyFont="1" applyFill="1" applyAlignment="1">
      <alignment horizontal="center"/>
    </xf>
    <xf numFmtId="166" fontId="32" fillId="0" borderId="0" xfId="0" applyNumberFormat="1" applyFont="1" applyFill="1" applyBorder="1" applyAlignment="1">
      <alignment horizontal="center"/>
    </xf>
    <xf numFmtId="3" fontId="35" fillId="7" borderId="0" xfId="124" applyNumberFormat="1" applyFont="1" applyFill="1" applyBorder="1" applyAlignment="1" applyProtection="1">
      <alignment horizontal="center" vertical="center"/>
      <protection locked="0"/>
    </xf>
    <xf numFmtId="3" fontId="35" fillId="0" borderId="0" xfId="124" applyNumberFormat="1" applyFont="1" applyFill="1" applyBorder="1" applyAlignment="1" applyProtection="1">
      <alignment horizontal="center" vertical="center"/>
      <protection locked="0"/>
    </xf>
    <xf numFmtId="167" fontId="35" fillId="7" borderId="0" xfId="124" applyNumberFormat="1" applyFont="1" applyFill="1" applyBorder="1" applyAlignment="1" applyProtection="1">
      <alignment horizontal="center" vertical="center"/>
      <protection locked="0"/>
    </xf>
    <xf numFmtId="167" fontId="35" fillId="0" borderId="0" xfId="124" applyNumberFormat="1" applyFont="1" applyFill="1" applyBorder="1" applyAlignment="1" applyProtection="1">
      <alignment horizontal="center" vertical="center"/>
      <protection locked="0"/>
    </xf>
    <xf numFmtId="0" fontId="34" fillId="0" borderId="0" xfId="0" applyFont="1" applyFill="1" applyBorder="1" applyAlignment="1">
      <alignment horizontal="left"/>
    </xf>
    <xf numFmtId="4" fontId="35" fillId="0" borderId="0" xfId="124" applyNumberFormat="1" applyFont="1" applyFill="1" applyBorder="1" applyAlignment="1" applyProtection="1">
      <alignment horizontal="right" vertical="center"/>
      <protection locked="0"/>
    </xf>
    <xf numFmtId="164" fontId="18" fillId="0" borderId="0" xfId="31" applyNumberFormat="1" applyFont="1" applyFill="1" applyBorder="1" applyAlignment="1">
      <alignment horizontal="center" wrapText="1"/>
    </xf>
    <xf numFmtId="164" fontId="18" fillId="0" borderId="0" xfId="30" applyNumberFormat="1" applyFont="1" applyFill="1" applyBorder="1" applyAlignment="1">
      <alignment horizontal="center" wrapText="1"/>
    </xf>
    <xf numFmtId="3" fontId="23" fillId="0" borderId="0"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3" fontId="18" fillId="0" borderId="0" xfId="0" applyNumberFormat="1" applyFont="1" applyFill="1" applyBorder="1" applyAlignment="1">
      <alignment horizontal="center"/>
    </xf>
    <xf numFmtId="0" fontId="35" fillId="0" borderId="0" xfId="0" applyFont="1" applyFill="1" applyBorder="1"/>
    <xf numFmtId="3" fontId="35" fillId="0" borderId="0" xfId="0" applyNumberFormat="1" applyFont="1" applyFill="1" applyBorder="1" applyAlignment="1">
      <alignment horizontal="center" vertical="center"/>
    </xf>
    <xf numFmtId="3" fontId="35" fillId="0" borderId="0" xfId="0" applyNumberFormat="1" applyFont="1" applyFill="1" applyBorder="1" applyAlignment="1">
      <alignment horizontal="center"/>
    </xf>
    <xf numFmtId="0" fontId="37" fillId="0" borderId="0" xfId="0" applyFont="1" applyFill="1" applyBorder="1"/>
    <xf numFmtId="164" fontId="35" fillId="0" borderId="0" xfId="0" applyNumberFormat="1" applyFont="1" applyFill="1" applyBorder="1" applyAlignment="1">
      <alignment horizontal="center" vertical="center"/>
    </xf>
    <xf numFmtId="0" fontId="38" fillId="0" borderId="0" xfId="0" applyFont="1" applyFill="1" applyBorder="1"/>
    <xf numFmtId="0" fontId="39" fillId="0" borderId="0" xfId="0" applyFont="1" applyFill="1" applyBorder="1"/>
    <xf numFmtId="0" fontId="38" fillId="0" borderId="0" xfId="0" applyFont="1" applyFill="1" applyBorder="1" applyAlignment="1">
      <alignment horizontal="center" vertical="center"/>
    </xf>
    <xf numFmtId="164" fontId="38" fillId="0" borderId="0" xfId="0" applyNumberFormat="1" applyFont="1" applyFill="1" applyBorder="1" applyAlignment="1">
      <alignment horizontal="center" vertical="center"/>
    </xf>
    <xf numFmtId="1" fontId="18" fillId="0" borderId="0" xfId="0" applyNumberFormat="1" applyFont="1" applyAlignment="1">
      <alignment horizontal="center"/>
    </xf>
    <xf numFmtId="1" fontId="18" fillId="0" borderId="0" xfId="0" applyNumberFormat="1" applyFont="1" applyFill="1" applyBorder="1" applyAlignment="1">
      <alignment horizontal="center"/>
    </xf>
    <xf numFmtId="1" fontId="18" fillId="0" borderId="0" xfId="0" applyNumberFormat="1" applyFont="1" applyFill="1" applyBorder="1"/>
    <xf numFmtId="4" fontId="34" fillId="0" borderId="0" xfId="16" applyNumberFormat="1" applyFont="1" applyFill="1" applyBorder="1" applyAlignment="1">
      <alignment horizontal="center" vertical="center"/>
    </xf>
    <xf numFmtId="166" fontId="40" fillId="0" borderId="0" xfId="16" applyNumberFormat="1" applyFont="1" applyFill="1" applyBorder="1" applyAlignment="1">
      <alignment horizontal="right" vertical="center" indent="1"/>
    </xf>
    <xf numFmtId="3" fontId="35" fillId="0" borderId="0" xfId="16" applyNumberFormat="1" applyFont="1" applyFill="1" applyBorder="1" applyAlignment="1">
      <alignment horizontal="center" vertical="center"/>
    </xf>
    <xf numFmtId="3" fontId="35" fillId="0" borderId="0" xfId="16" applyNumberFormat="1" applyFont="1" applyFill="1" applyBorder="1" applyAlignment="1">
      <alignment horizontal="right" vertical="center" indent="1"/>
    </xf>
    <xf numFmtId="166" fontId="35" fillId="0" borderId="0" xfId="16" applyNumberFormat="1" applyFont="1" applyFill="1" applyBorder="1" applyAlignment="1">
      <alignment horizontal="center" vertical="center"/>
    </xf>
    <xf numFmtId="166" fontId="35" fillId="0" borderId="0" xfId="0" applyNumberFormat="1" applyFont="1" applyFill="1" applyBorder="1" applyAlignment="1">
      <alignment horizontal="center"/>
    </xf>
    <xf numFmtId="164" fontId="34" fillId="0" borderId="0" xfId="16" applyNumberFormat="1" applyFont="1" applyFill="1" applyBorder="1" applyAlignment="1">
      <alignment horizontal="center" vertical="center"/>
    </xf>
    <xf numFmtId="164" fontId="34" fillId="0" borderId="0" xfId="0" applyNumberFormat="1" applyFont="1" applyFill="1" applyBorder="1" applyAlignment="1">
      <alignment horizontal="center"/>
    </xf>
    <xf numFmtId="0" fontId="34" fillId="0" borderId="0" xfId="0" applyFont="1" applyFill="1" applyBorder="1"/>
    <xf numFmtId="0" fontId="35" fillId="0" borderId="0" xfId="0" applyNumberFormat="1" applyFont="1" applyFill="1" applyBorder="1" applyAlignment="1">
      <alignment horizontal="center"/>
    </xf>
    <xf numFmtId="0" fontId="41" fillId="0" borderId="0" xfId="0" applyFont="1"/>
    <xf numFmtId="0" fontId="41" fillId="0" borderId="0" xfId="0" applyFont="1" applyAlignment="1">
      <alignment horizontal="center"/>
    </xf>
    <xf numFmtId="164" fontId="41" fillId="0" borderId="0" xfId="32" applyNumberFormat="1" applyFont="1" applyFill="1" applyAlignment="1">
      <alignment horizontal="center" wrapText="1"/>
    </xf>
    <xf numFmtId="164" fontId="42" fillId="0" borderId="0" xfId="32" applyNumberFormat="1" applyFont="1" applyFill="1" applyAlignment="1">
      <alignment horizontal="center" wrapText="1"/>
    </xf>
    <xf numFmtId="0" fontId="41" fillId="0" borderId="0" xfId="0" applyFont="1" applyBorder="1"/>
    <xf numFmtId="2" fontId="41" fillId="0" borderId="0" xfId="0" applyNumberFormat="1" applyFont="1" applyFill="1" applyAlignment="1">
      <alignment horizontal="center"/>
    </xf>
    <xf numFmtId="0" fontId="41" fillId="0" borderId="0" xfId="0" applyNumberFormat="1" applyFont="1" applyFill="1" applyAlignment="1">
      <alignment horizontal="center"/>
    </xf>
    <xf numFmtId="3" fontId="44" fillId="6" borderId="0" xfId="134" applyNumberFormat="1" applyFont="1" applyFill="1" applyBorder="1" applyAlignment="1">
      <alignment vertical="center"/>
    </xf>
    <xf numFmtId="0" fontId="43" fillId="6" borderId="0" xfId="134" applyFont="1" applyFill="1" applyBorder="1" applyAlignment="1">
      <alignment horizontal="right" vertical="center"/>
    </xf>
    <xf numFmtId="1" fontId="35" fillId="0" borderId="0" xfId="0" applyNumberFormat="1" applyFont="1" applyFill="1" applyBorder="1" applyAlignment="1">
      <alignment horizontal="center"/>
    </xf>
    <xf numFmtId="0" fontId="45" fillId="0" borderId="0" xfId="0" applyFont="1"/>
    <xf numFmtId="3" fontId="46" fillId="6" borderId="0" xfId="134" applyNumberFormat="1" applyFont="1" applyFill="1" applyBorder="1" applyAlignment="1">
      <alignment vertical="center"/>
    </xf>
    <xf numFmtId="0" fontId="46" fillId="0" borderId="0" xfId="0" applyFont="1" applyAlignment="1">
      <alignment horizontal="center"/>
    </xf>
    <xf numFmtId="2" fontId="46" fillId="0" borderId="0" xfId="0" applyNumberFormat="1" applyFont="1" applyFill="1" applyAlignment="1">
      <alignment horizontal="center"/>
    </xf>
    <xf numFmtId="0" fontId="46" fillId="0" borderId="0" xfId="0" applyFont="1"/>
    <xf numFmtId="0" fontId="46" fillId="0" borderId="0" xfId="0" applyFont="1" applyBorder="1" applyAlignment="1">
      <alignment horizontal="center"/>
    </xf>
    <xf numFmtId="0" fontId="46" fillId="6" borderId="0" xfId="134" applyFont="1" applyFill="1" applyBorder="1" applyAlignment="1">
      <alignment horizontal="right" vertical="center"/>
    </xf>
    <xf numFmtId="2" fontId="47" fillId="0" borderId="0" xfId="0" applyNumberFormat="1" applyFont="1" applyFill="1" applyAlignment="1">
      <alignment horizontal="center"/>
    </xf>
    <xf numFmtId="3" fontId="47" fillId="6" borderId="0" xfId="134" applyNumberFormat="1" applyFont="1" applyFill="1" applyBorder="1" applyAlignment="1">
      <alignment vertical="center"/>
    </xf>
    <xf numFmtId="0" fontId="47" fillId="0" borderId="0" xfId="0" applyFont="1"/>
    <xf numFmtId="0" fontId="48" fillId="3" borderId="0" xfId="0" applyFont="1" applyFill="1"/>
    <xf numFmtId="0" fontId="49" fillId="3" borderId="0" xfId="0" applyFont="1" applyFill="1" applyAlignment="1">
      <alignment horizontal="center"/>
    </xf>
    <xf numFmtId="0" fontId="48" fillId="3" borderId="0" xfId="0" applyFont="1" applyFill="1" applyAlignment="1">
      <alignment horizontal="center"/>
    </xf>
    <xf numFmtId="0" fontId="50" fillId="2" borderId="0" xfId="0" applyFont="1" applyFill="1"/>
    <xf numFmtId="0" fontId="51" fillId="0" borderId="0" xfId="0" applyFont="1"/>
    <xf numFmtId="3" fontId="50" fillId="0" borderId="0" xfId="0" applyNumberFormat="1" applyFont="1" applyAlignment="1">
      <alignment horizontal="center"/>
    </xf>
    <xf numFmtId="3" fontId="50" fillId="0" borderId="0" xfId="0" applyNumberFormat="1" applyFont="1" applyFill="1" applyAlignment="1">
      <alignment horizontal="center"/>
    </xf>
    <xf numFmtId="3" fontId="51" fillId="0" borderId="0" xfId="0" applyNumberFormat="1" applyFont="1" applyFill="1" applyAlignment="1">
      <alignment horizontal="center"/>
    </xf>
    <xf numFmtId="0" fontId="50" fillId="0" borderId="0" xfId="0" applyFont="1" applyAlignment="1">
      <alignment horizontal="center"/>
    </xf>
    <xf numFmtId="0" fontId="50" fillId="0" borderId="0" xfId="0" applyFont="1"/>
    <xf numFmtId="164" fontId="50" fillId="0" borderId="0" xfId="0" applyNumberFormat="1" applyFont="1" applyAlignment="1">
      <alignment horizontal="center"/>
    </xf>
    <xf numFmtId="164" fontId="50" fillId="0" borderId="0" xfId="0" applyNumberFormat="1" applyFont="1" applyFill="1" applyAlignment="1">
      <alignment horizontal="center"/>
    </xf>
    <xf numFmtId="167" fontId="51" fillId="0" borderId="0" xfId="0" applyNumberFormat="1" applyFont="1" applyFill="1" applyAlignment="1">
      <alignment horizontal="center"/>
    </xf>
    <xf numFmtId="0" fontId="51" fillId="0" borderId="0" xfId="0" applyFont="1" applyBorder="1"/>
    <xf numFmtId="0" fontId="50" fillId="0" borderId="0" xfId="0" applyFont="1" applyBorder="1" applyAlignment="1">
      <alignment horizontal="center"/>
    </xf>
    <xf numFmtId="0" fontId="50" fillId="0" borderId="0" xfId="0" applyFont="1" applyBorder="1"/>
    <xf numFmtId="0" fontId="50" fillId="0" borderId="0" xfId="0" applyFont="1" applyFill="1" applyBorder="1"/>
    <xf numFmtId="0" fontId="51" fillId="0" borderId="0" xfId="0" applyFont="1" applyAlignment="1">
      <alignment horizontal="center"/>
    </xf>
    <xf numFmtId="0" fontId="52" fillId="0" borderId="0" xfId="0" applyFont="1"/>
    <xf numFmtId="0" fontId="52" fillId="0" borderId="0" xfId="0" applyFont="1" applyBorder="1"/>
    <xf numFmtId="2" fontId="52" fillId="0" borderId="0" xfId="0" applyNumberFormat="1" applyFont="1" applyFill="1" applyAlignment="1">
      <alignment horizontal="center"/>
    </xf>
    <xf numFmtId="3" fontId="52" fillId="6" borderId="0" xfId="134" applyNumberFormat="1" applyFont="1" applyFill="1" applyBorder="1" applyAlignment="1">
      <alignment vertical="center"/>
    </xf>
    <xf numFmtId="0" fontId="52" fillId="6" borderId="0" xfId="134" applyFont="1" applyFill="1" applyBorder="1" applyAlignment="1">
      <alignment horizontal="right" vertical="center"/>
    </xf>
    <xf numFmtId="0" fontId="52" fillId="0" borderId="0" xfId="0" applyFont="1" applyFill="1" applyBorder="1"/>
    <xf numFmtId="3" fontId="46" fillId="6" borderId="0" xfId="134" applyNumberFormat="1" applyFont="1" applyFill="1" applyBorder="1" applyAlignment="1">
      <alignment horizontal="center" vertical="center"/>
    </xf>
    <xf numFmtId="0" fontId="46" fillId="6" borderId="0" xfId="134" applyFont="1" applyFill="1" applyBorder="1" applyAlignment="1">
      <alignment horizontal="center" vertical="center"/>
    </xf>
    <xf numFmtId="0" fontId="49" fillId="5" borderId="0" xfId="0" applyFont="1" applyFill="1"/>
    <xf numFmtId="164" fontId="36" fillId="0" borderId="0" xfId="0" applyNumberFormat="1" applyFont="1" applyFill="1" applyBorder="1" applyAlignment="1">
      <alignment horizontal="center"/>
    </xf>
    <xf numFmtId="167" fontId="36" fillId="0" borderId="0" xfId="0" applyNumberFormat="1" applyFont="1" applyFill="1" applyBorder="1" applyAlignment="1">
      <alignment horizontal="center"/>
    </xf>
    <xf numFmtId="166" fontId="36" fillId="0" borderId="0" xfId="0" applyNumberFormat="1" applyFont="1" applyFill="1" applyBorder="1" applyAlignment="1">
      <alignment horizontal="center"/>
    </xf>
    <xf numFmtId="167" fontId="36" fillId="0" borderId="0" xfId="124" applyNumberFormat="1" applyFont="1" applyFill="1" applyBorder="1" applyAlignment="1" applyProtection="1">
      <alignment horizontal="center" vertical="center"/>
      <protection locked="0"/>
    </xf>
    <xf numFmtId="3" fontId="36" fillId="0" borderId="0" xfId="0" applyNumberFormat="1" applyFont="1" applyFill="1" applyBorder="1" applyAlignment="1">
      <alignment horizontal="center"/>
    </xf>
    <xf numFmtId="164" fontId="36" fillId="0" borderId="0" xfId="0" applyNumberFormat="1" applyFont="1" applyFill="1" applyBorder="1" applyAlignment="1">
      <alignment horizontal="center" vertical="center"/>
    </xf>
    <xf numFmtId="164" fontId="39" fillId="0" borderId="0" xfId="0" applyNumberFormat="1" applyFont="1" applyFill="1" applyBorder="1" applyAlignment="1">
      <alignment horizontal="center"/>
    </xf>
    <xf numFmtId="0" fontId="39" fillId="0" borderId="0" xfId="0" applyFont="1"/>
    <xf numFmtId="165" fontId="39" fillId="0" borderId="0" xfId="0" applyNumberFormat="1" applyFont="1" applyFill="1" applyBorder="1" applyAlignment="1">
      <alignment horizontal="center"/>
    </xf>
    <xf numFmtId="167" fontId="39" fillId="0" borderId="0" xfId="0" applyNumberFormat="1" applyFont="1" applyFill="1" applyBorder="1" applyAlignment="1">
      <alignment horizontal="center"/>
    </xf>
    <xf numFmtId="166" fontId="39" fillId="0" borderId="0" xfId="0" applyNumberFormat="1" applyFont="1" applyFill="1" applyBorder="1" applyAlignment="1">
      <alignment horizontal="center"/>
    </xf>
    <xf numFmtId="167" fontId="39" fillId="0" borderId="0" xfId="124" applyNumberFormat="1" applyFont="1" applyFill="1" applyBorder="1" applyAlignment="1" applyProtection="1">
      <alignment horizontal="center" vertical="center"/>
      <protection locked="0"/>
    </xf>
    <xf numFmtId="0" fontId="39" fillId="0" borderId="0" xfId="0" applyFont="1" applyFill="1" applyBorder="1" applyAlignment="1">
      <alignment horizontal="center"/>
    </xf>
    <xf numFmtId="3" fontId="39" fillId="0" borderId="0" xfId="0" applyNumberFormat="1" applyFont="1" applyFill="1" applyBorder="1" applyAlignment="1">
      <alignment horizontal="center"/>
    </xf>
    <xf numFmtId="0" fontId="39" fillId="0" borderId="0" xfId="0" applyFont="1" applyFill="1" applyBorder="1" applyAlignment="1">
      <alignment horizontal="left"/>
    </xf>
    <xf numFmtId="3" fontId="39" fillId="0" borderId="0" xfId="0" applyNumberFormat="1" applyFont="1" applyFill="1" applyBorder="1" applyAlignment="1">
      <alignment horizontal="center" vertical="center"/>
    </xf>
    <xf numFmtId="164" fontId="39" fillId="0" borderId="0" xfId="0" applyNumberFormat="1" applyFont="1" applyFill="1" applyBorder="1" applyAlignment="1">
      <alignment horizontal="center" vertical="center"/>
    </xf>
    <xf numFmtId="0" fontId="36" fillId="0" borderId="0" xfId="0" applyFont="1" applyFill="1" applyAlignment="1">
      <alignment horizontal="center"/>
    </xf>
    <xf numFmtId="1" fontId="36" fillId="0" borderId="0" xfId="0" applyNumberFormat="1" applyFont="1" applyFill="1" applyBorder="1" applyAlignment="1">
      <alignment horizontal="center"/>
    </xf>
    <xf numFmtId="0" fontId="39" fillId="0" borderId="0" xfId="0" applyFont="1" applyFill="1"/>
    <xf numFmtId="3" fontId="39" fillId="0" borderId="0" xfId="124" applyNumberFormat="1" applyFont="1" applyFill="1" applyBorder="1" applyAlignment="1" applyProtection="1">
      <alignment horizontal="center" vertical="center"/>
      <protection locked="0"/>
    </xf>
    <xf numFmtId="1" fontId="39" fillId="0" borderId="0" xfId="0" applyNumberFormat="1" applyFont="1" applyFill="1" applyAlignment="1">
      <alignment horizontal="center"/>
    </xf>
    <xf numFmtId="166" fontId="39" fillId="0" borderId="0" xfId="16" applyNumberFormat="1" applyFont="1" applyFill="1" applyBorder="1" applyAlignment="1">
      <alignment horizontal="center" vertical="center"/>
    </xf>
    <xf numFmtId="1" fontId="39" fillId="0" borderId="0" xfId="0" applyNumberFormat="1" applyFont="1" applyFill="1" applyBorder="1" applyAlignment="1">
      <alignment horizontal="center"/>
    </xf>
    <xf numFmtId="1" fontId="35" fillId="0" borderId="0" xfId="31" applyNumberFormat="1" applyFont="1" applyFill="1" applyBorder="1" applyAlignment="1">
      <alignment horizontal="right" vertical="center" indent="1"/>
    </xf>
    <xf numFmtId="1" fontId="35" fillId="0" borderId="0" xfId="156" applyNumberFormat="1" applyFont="1" applyFill="1" applyBorder="1" applyAlignment="1">
      <alignment horizontal="right" vertical="center"/>
    </xf>
    <xf numFmtId="1" fontId="35" fillId="0" borderId="0" xfId="0" applyNumberFormat="1" applyFont="1" applyFill="1" applyBorder="1"/>
    <xf numFmtId="1" fontId="39" fillId="0" borderId="0" xfId="0" applyNumberFormat="1" applyFont="1" applyAlignment="1">
      <alignment horizontal="center"/>
    </xf>
    <xf numFmtId="1" fontId="50" fillId="0" borderId="0" xfId="0" applyNumberFormat="1" applyFont="1" applyFill="1" applyAlignment="1">
      <alignment horizontal="center"/>
    </xf>
    <xf numFmtId="1" fontId="51" fillId="0" borderId="0" xfId="0" applyNumberFormat="1" applyFont="1" applyFill="1" applyAlignment="1">
      <alignment horizontal="center"/>
    </xf>
    <xf numFmtId="1" fontId="53" fillId="0" borderId="0" xfId="0" applyNumberFormat="1" applyFont="1" applyFill="1" applyAlignment="1">
      <alignment horizontal="center"/>
    </xf>
    <xf numFmtId="167" fontId="53" fillId="0" borderId="0" xfId="0" applyNumberFormat="1" applyFont="1" applyFill="1" applyAlignment="1">
      <alignment horizontal="center"/>
    </xf>
    <xf numFmtId="164" fontId="55" fillId="0" borderId="0" xfId="0" applyNumberFormat="1" applyFont="1" applyFill="1" applyAlignment="1">
      <alignment horizontal="center"/>
    </xf>
    <xf numFmtId="164" fontId="53" fillId="0" borderId="0" xfId="0" applyNumberFormat="1" applyFont="1" applyFill="1" applyAlignment="1">
      <alignment horizontal="center"/>
    </xf>
    <xf numFmtId="0" fontId="62" fillId="0" borderId="0" xfId="0" applyFont="1" applyFill="1" applyAlignment="1">
      <alignment horizontal="center"/>
    </xf>
    <xf numFmtId="0" fontId="64" fillId="0" borderId="0" xfId="0" applyFont="1"/>
    <xf numFmtId="0" fontId="63" fillId="0" borderId="0" xfId="0" applyFont="1" applyFill="1" applyAlignment="1">
      <alignment horizontal="center"/>
    </xf>
    <xf numFmtId="0" fontId="63" fillId="0" borderId="0" xfId="0" applyFont="1" applyFill="1"/>
    <xf numFmtId="0" fontId="61" fillId="0" borderId="0" xfId="0" applyFont="1"/>
    <xf numFmtId="0" fontId="63" fillId="0" borderId="0" xfId="0" applyFont="1"/>
    <xf numFmtId="0" fontId="63" fillId="0" borderId="0" xfId="0" applyFont="1" applyAlignment="1">
      <alignment horizontal="center"/>
    </xf>
    <xf numFmtId="0" fontId="66" fillId="0" borderId="0" xfId="0" applyFont="1"/>
    <xf numFmtId="164" fontId="62" fillId="0" borderId="0" xfId="32" applyNumberFormat="1" applyFont="1" applyFill="1" applyAlignment="1">
      <alignment horizontal="right" wrapText="1" indent="1"/>
    </xf>
    <xf numFmtId="164" fontId="62" fillId="0" borderId="0" xfId="32" applyNumberFormat="1" applyFont="1" applyFill="1" applyAlignment="1">
      <alignment horizontal="center" wrapText="1"/>
    </xf>
    <xf numFmtId="164" fontId="62" fillId="0" borderId="0" xfId="0" applyNumberFormat="1" applyFont="1" applyFill="1" applyAlignment="1">
      <alignment horizontal="center"/>
    </xf>
    <xf numFmtId="0" fontId="67" fillId="0" borderId="0" xfId="0" applyFont="1"/>
    <xf numFmtId="0" fontId="62" fillId="0" borderId="0" xfId="32" applyFont="1" applyFill="1" applyAlignment="1">
      <alignment horizontal="right" wrapText="1" indent="1"/>
    </xf>
    <xf numFmtId="0" fontId="62" fillId="0" borderId="0" xfId="0" applyFont="1" applyFill="1"/>
    <xf numFmtId="0" fontId="61" fillId="0" borderId="0" xfId="0" applyFont="1" applyFill="1"/>
    <xf numFmtId="0" fontId="62" fillId="0" borderId="0" xfId="0" applyFont="1"/>
    <xf numFmtId="0" fontId="62" fillId="0" borderId="0" xfId="0" applyFont="1" applyAlignment="1">
      <alignment horizontal="left"/>
    </xf>
    <xf numFmtId="3" fontId="62" fillId="0" borderId="0" xfId="33" applyNumberFormat="1" applyFont="1" applyFill="1" applyAlignment="1">
      <alignment horizontal="center"/>
    </xf>
    <xf numFmtId="1" fontId="62" fillId="0" borderId="0" xfId="33" applyNumberFormat="1" applyFont="1" applyFill="1" applyAlignment="1">
      <alignment horizontal="center"/>
    </xf>
    <xf numFmtId="164" fontId="62" fillId="0" borderId="0" xfId="0" quotePrefix="1" applyNumberFormat="1" applyFont="1" applyFill="1" applyAlignment="1">
      <alignment horizontal="center"/>
    </xf>
    <xf numFmtId="0" fontId="65" fillId="0" borderId="0" xfId="155" applyFont="1" applyBorder="1" applyAlignment="1">
      <alignment horizontal="right" vertical="center" wrapText="1"/>
    </xf>
    <xf numFmtId="0" fontId="65" fillId="8" borderId="0" xfId="155" applyFont="1" applyFill="1" applyBorder="1" applyAlignment="1">
      <alignment horizontal="right" vertical="center" wrapText="1"/>
    </xf>
    <xf numFmtId="0" fontId="65" fillId="9" borderId="0" xfId="155" applyFont="1" applyFill="1" applyBorder="1" applyAlignment="1">
      <alignment horizontal="right" vertical="center" wrapText="1"/>
    </xf>
    <xf numFmtId="0" fontId="56" fillId="3" borderId="0" xfId="0" applyFont="1" applyFill="1"/>
    <xf numFmtId="0" fontId="56" fillId="3" borderId="0" xfId="0" applyFont="1" applyFill="1" applyAlignment="1">
      <alignment horizontal="center"/>
    </xf>
    <xf numFmtId="0" fontId="57" fillId="3" borderId="0" xfId="0" applyFont="1" applyFill="1" applyAlignment="1">
      <alignment horizontal="center"/>
    </xf>
    <xf numFmtId="0" fontId="58" fillId="2" borderId="0" xfId="0" applyFont="1" applyFill="1"/>
    <xf numFmtId="1" fontId="18" fillId="0" borderId="0" xfId="0" applyNumberFormat="1" applyFont="1" applyFill="1" applyBorder="1" applyAlignment="1">
      <alignment horizontal="center" vertical="center"/>
    </xf>
    <xf numFmtId="1" fontId="35" fillId="0" borderId="0" xfId="0" applyNumberFormat="1" applyFont="1" applyFill="1" applyBorder="1" applyAlignment="1">
      <alignment horizontal="center" vertical="center"/>
    </xf>
    <xf numFmtId="1" fontId="39" fillId="0" borderId="0" xfId="0" applyNumberFormat="1" applyFont="1" applyFill="1" applyBorder="1" applyAlignment="1">
      <alignment horizontal="center" vertical="center"/>
    </xf>
    <xf numFmtId="1" fontId="36" fillId="0" borderId="0" xfId="0" applyNumberFormat="1" applyFont="1" applyFill="1" applyBorder="1" applyAlignment="1">
      <alignment horizontal="center" vertical="center"/>
    </xf>
    <xf numFmtId="1" fontId="18" fillId="0" borderId="0" xfId="0" applyNumberFormat="1" applyFont="1" applyFill="1"/>
    <xf numFmtId="1" fontId="23" fillId="0" borderId="0" xfId="0" applyNumberFormat="1" applyFont="1" applyFill="1"/>
    <xf numFmtId="1" fontId="39" fillId="0" borderId="0" xfId="0" applyNumberFormat="1" applyFont="1" applyFill="1"/>
    <xf numFmtId="1" fontId="36" fillId="0" borderId="0" xfId="0" applyNumberFormat="1" applyFont="1" applyFill="1"/>
    <xf numFmtId="1" fontId="39" fillId="0" borderId="0" xfId="0" applyNumberFormat="1" applyFont="1"/>
    <xf numFmtId="165" fontId="36" fillId="0" borderId="0" xfId="0" applyNumberFormat="1" applyFont="1" applyFill="1" applyBorder="1" applyAlignment="1">
      <alignment horizontal="left"/>
    </xf>
    <xf numFmtId="165" fontId="35" fillId="7" borderId="0" xfId="124" applyNumberFormat="1" applyFont="1" applyFill="1" applyBorder="1" applyAlignment="1" applyProtection="1">
      <alignment horizontal="center" vertical="center"/>
      <protection locked="0"/>
    </xf>
    <xf numFmtId="165" fontId="35" fillId="0" borderId="0" xfId="124" applyNumberFormat="1" applyFont="1" applyFill="1" applyBorder="1" applyAlignment="1" applyProtection="1">
      <alignment horizontal="center" vertical="center"/>
      <protection locked="0"/>
    </xf>
    <xf numFmtId="165" fontId="39" fillId="0" borderId="0" xfId="124" applyNumberFormat="1" applyFont="1" applyFill="1" applyBorder="1" applyAlignment="1" applyProtection="1">
      <alignment horizontal="center" vertical="center"/>
      <protection locked="0"/>
    </xf>
    <xf numFmtId="165" fontId="36" fillId="0" borderId="0" xfId="0" applyNumberFormat="1" applyFont="1" applyFill="1" applyBorder="1" applyAlignment="1">
      <alignment horizontal="center"/>
    </xf>
    <xf numFmtId="165" fontId="34" fillId="0" borderId="0" xfId="0" applyNumberFormat="1" applyFont="1" applyFill="1" applyBorder="1" applyAlignment="1">
      <alignment horizontal="center"/>
    </xf>
    <xf numFmtId="166" fontId="33" fillId="0" borderId="0" xfId="0" applyNumberFormat="1" applyFont="1" applyFill="1" applyBorder="1" applyAlignment="1">
      <alignment horizontal="center"/>
    </xf>
    <xf numFmtId="10" fontId="35" fillId="0" borderId="0" xfId="0" applyNumberFormat="1" applyFont="1" applyFill="1" applyBorder="1"/>
    <xf numFmtId="169" fontId="35" fillId="0" borderId="0" xfId="0" applyNumberFormat="1" applyFont="1" applyFill="1" applyBorder="1"/>
    <xf numFmtId="164" fontId="63" fillId="0" borderId="0" xfId="32" applyNumberFormat="1" applyFont="1" applyFill="1" applyAlignment="1">
      <alignment horizontal="center" wrapText="1"/>
    </xf>
    <xf numFmtId="164" fontId="64" fillId="0" borderId="0" xfId="32" applyNumberFormat="1" applyFont="1" applyFill="1" applyAlignment="1">
      <alignment horizontal="center" wrapText="1"/>
    </xf>
    <xf numFmtId="2" fontId="64" fillId="0" borderId="0" xfId="32" applyNumberFormat="1" applyFont="1" applyFill="1" applyAlignment="1">
      <alignment horizontal="center" wrapText="1"/>
    </xf>
    <xf numFmtId="0" fontId="68" fillId="0" borderId="0" xfId="0" applyFont="1"/>
    <xf numFmtId="0" fontId="68" fillId="0" borderId="0" xfId="0" applyFont="1" applyFill="1" applyAlignment="1">
      <alignment horizontal="center"/>
    </xf>
    <xf numFmtId="166" fontId="68" fillId="0" borderId="0" xfId="25" applyNumberFormat="1" applyFont="1" applyFill="1" applyAlignment="1">
      <alignment horizontal="center" vertical="center"/>
    </xf>
    <xf numFmtId="3" fontId="69" fillId="0" borderId="0" xfId="142" applyNumberFormat="1" applyFont="1" applyFill="1" applyBorder="1" applyAlignment="1">
      <alignment horizontal="center" vertical="center"/>
    </xf>
    <xf numFmtId="3" fontId="70" fillId="0" borderId="0" xfId="142" applyNumberFormat="1" applyFont="1" applyFill="1" applyBorder="1" applyAlignment="1">
      <alignment horizontal="center" vertical="center"/>
    </xf>
    <xf numFmtId="1" fontId="69" fillId="0" borderId="0" xfId="143" applyNumberFormat="1" applyFont="1" applyFill="1" applyBorder="1" applyAlignment="1">
      <alignment horizontal="center" vertical="center"/>
    </xf>
    <xf numFmtId="1" fontId="70" fillId="0" borderId="0" xfId="143" applyNumberFormat="1" applyFont="1" applyFill="1" applyBorder="1" applyAlignment="1">
      <alignment horizontal="center" vertical="center"/>
    </xf>
    <xf numFmtId="1" fontId="69" fillId="0" borderId="0" xfId="135" applyNumberFormat="1" applyFont="1" applyFill="1" applyBorder="1" applyAlignment="1">
      <alignment horizontal="center" vertical="center"/>
    </xf>
    <xf numFmtId="1" fontId="70" fillId="0" borderId="0" xfId="135" applyNumberFormat="1" applyFont="1" applyFill="1" applyBorder="1" applyAlignment="1">
      <alignment horizontal="center" vertical="center"/>
    </xf>
    <xf numFmtId="1" fontId="68" fillId="0" borderId="0" xfId="0" applyNumberFormat="1" applyFont="1" applyFill="1" applyAlignment="1">
      <alignment horizontal="center"/>
    </xf>
    <xf numFmtId="1" fontId="71" fillId="0" borderId="0" xfId="0" applyNumberFormat="1" applyFont="1" applyFill="1" applyAlignment="1">
      <alignment horizontal="center"/>
    </xf>
    <xf numFmtId="1" fontId="72" fillId="0" borderId="0" xfId="0" applyNumberFormat="1" applyFont="1" applyFill="1" applyAlignment="1">
      <alignment horizontal="center"/>
    </xf>
    <xf numFmtId="164" fontId="68" fillId="0" borderId="0" xfId="0" applyNumberFormat="1" applyFont="1" applyFill="1" applyAlignment="1">
      <alignment horizontal="center"/>
    </xf>
    <xf numFmtId="167" fontId="70" fillId="0" borderId="0" xfId="142" applyNumberFormat="1" applyFont="1" applyFill="1" applyBorder="1" applyAlignment="1">
      <alignment horizontal="center" vertical="center"/>
    </xf>
    <xf numFmtId="164" fontId="72" fillId="0" borderId="0" xfId="0" applyNumberFormat="1" applyFont="1" applyFill="1" applyAlignment="1">
      <alignment horizontal="center"/>
    </xf>
    <xf numFmtId="164" fontId="69" fillId="0" borderId="0" xfId="134" applyNumberFormat="1" applyFont="1" applyFill="1" applyBorder="1" applyAlignment="1">
      <alignment horizontal="center" vertical="center"/>
    </xf>
    <xf numFmtId="167" fontId="70" fillId="0" borderId="0" xfId="135" applyNumberFormat="1" applyFont="1" applyFill="1" applyBorder="1" applyAlignment="1">
      <alignment horizontal="center" vertical="center"/>
    </xf>
    <xf numFmtId="164" fontId="71" fillId="0" borderId="0" xfId="134" applyNumberFormat="1" applyFont="1" applyFill="1" applyBorder="1" applyAlignment="1">
      <alignment horizontal="center" vertical="center"/>
    </xf>
    <xf numFmtId="167" fontId="72" fillId="0" borderId="0" xfId="0" applyNumberFormat="1" applyFont="1" applyFill="1" applyAlignment="1">
      <alignment horizontal="center"/>
    </xf>
    <xf numFmtId="164" fontId="71" fillId="0" borderId="0" xfId="0" applyNumberFormat="1" applyFont="1" applyFill="1" applyAlignment="1">
      <alignment horizontal="center"/>
    </xf>
    <xf numFmtId="0" fontId="73" fillId="0" borderId="0" xfId="0" applyFont="1" applyAlignment="1">
      <alignment horizontal="center"/>
    </xf>
    <xf numFmtId="0" fontId="71" fillId="0" borderId="0" xfId="0" applyFont="1" applyAlignment="1">
      <alignment horizontal="center"/>
    </xf>
    <xf numFmtId="0" fontId="68" fillId="0" borderId="0" xfId="0" applyFont="1" applyFill="1" applyAlignment="1">
      <alignment horizontal="left"/>
    </xf>
    <xf numFmtId="164" fontId="68" fillId="0" borderId="0" xfId="32" applyNumberFormat="1" applyFont="1" applyFill="1" applyAlignment="1">
      <alignment horizontal="center" wrapText="1"/>
    </xf>
    <xf numFmtId="164" fontId="72" fillId="0" borderId="0" xfId="32" applyNumberFormat="1" applyFont="1" applyFill="1" applyAlignment="1">
      <alignment horizontal="center" wrapText="1"/>
    </xf>
    <xf numFmtId="2" fontId="72" fillId="0" borderId="0" xfId="32" applyNumberFormat="1" applyFont="1" applyFill="1" applyAlignment="1">
      <alignment horizontal="center" wrapText="1"/>
    </xf>
    <xf numFmtId="164" fontId="71" fillId="0" borderId="0" xfId="32" applyNumberFormat="1" applyFont="1" applyFill="1" applyAlignment="1">
      <alignment horizontal="center" wrapText="1"/>
    </xf>
    <xf numFmtId="1" fontId="68" fillId="0" borderId="0" xfId="0" applyNumberFormat="1" applyFont="1" applyAlignment="1">
      <alignment horizontal="center"/>
    </xf>
    <xf numFmtId="0" fontId="61" fillId="0" borderId="0" xfId="0" applyFont="1" applyAlignment="1">
      <alignment horizontal="center"/>
    </xf>
    <xf numFmtId="0" fontId="74" fillId="0" borderId="0" xfId="0" applyFont="1" applyFill="1" applyBorder="1" applyAlignment="1">
      <alignment horizontal="left"/>
    </xf>
    <xf numFmtId="164" fontId="18" fillId="0" borderId="0" xfId="0" applyNumberFormat="1" applyFont="1" applyAlignment="1">
      <alignment horizontal="center"/>
    </xf>
    <xf numFmtId="0" fontId="0" fillId="0" borderId="0" xfId="0" applyAlignment="1">
      <alignment horizontal="center"/>
    </xf>
    <xf numFmtId="0" fontId="18" fillId="0" borderId="0" xfId="0" applyFont="1" applyAlignment="1">
      <alignment horizontal="right"/>
    </xf>
    <xf numFmtId="0" fontId="0" fillId="0" borderId="0" xfId="0" applyAlignment="1">
      <alignment horizontal="right"/>
    </xf>
    <xf numFmtId="0" fontId="23" fillId="0" borderId="0" xfId="0" applyFont="1" applyAlignment="1">
      <alignment horizontal="right"/>
    </xf>
    <xf numFmtId="0" fontId="23" fillId="0" borderId="0" xfId="0" applyFont="1" applyAlignment="1"/>
    <xf numFmtId="0" fontId="23" fillId="0" borderId="0" xfId="0" applyFont="1" applyAlignment="1">
      <alignment horizontal="center"/>
    </xf>
    <xf numFmtId="0" fontId="41" fillId="0" borderId="0" xfId="0" applyFont="1" applyFill="1" applyBorder="1"/>
    <xf numFmtId="3" fontId="44" fillId="0" borderId="0" xfId="132" applyNumberFormat="1" applyFont="1" applyFill="1" applyBorder="1" applyAlignment="1">
      <alignment vertical="center"/>
    </xf>
    <xf numFmtId="3" fontId="47" fillId="0" borderId="0" xfId="132" applyNumberFormat="1" applyFont="1" applyFill="1" applyBorder="1" applyAlignment="1">
      <alignment vertical="center"/>
    </xf>
    <xf numFmtId="3" fontId="46" fillId="0" borderId="0" xfId="132" applyNumberFormat="1" applyFont="1" applyFill="1" applyBorder="1" applyAlignment="1">
      <alignment vertical="center"/>
    </xf>
    <xf numFmtId="0" fontId="46" fillId="0" borderId="0" xfId="0" applyFont="1" applyFill="1" applyBorder="1"/>
    <xf numFmtId="0" fontId="41" fillId="0" borderId="0" xfId="0" applyFont="1" applyFill="1"/>
    <xf numFmtId="0" fontId="47" fillId="0" borderId="0" xfId="0" applyFont="1" applyFill="1"/>
    <xf numFmtId="0" fontId="46" fillId="0" borderId="0" xfId="0" applyFont="1" applyFill="1"/>
    <xf numFmtId="0" fontId="71" fillId="0" borderId="0" xfId="0" applyFont="1" applyFill="1" applyAlignment="1">
      <alignment horizontal="center" wrapText="1"/>
    </xf>
    <xf numFmtId="0" fontId="68" fillId="0" borderId="0" xfId="0" applyFont="1" applyFill="1" applyAlignment="1">
      <alignment horizontal="center" wrapText="1"/>
    </xf>
    <xf numFmtId="0" fontId="73" fillId="0" borderId="0" xfId="0" applyFont="1" applyFill="1" applyAlignment="1">
      <alignment horizontal="center" wrapText="1"/>
    </xf>
    <xf numFmtId="0" fontId="71" fillId="0" borderId="0" xfId="0" applyFont="1" applyAlignment="1">
      <alignment horizontal="center" wrapText="1"/>
    </xf>
    <xf numFmtId="0" fontId="75" fillId="0" borderId="0" xfId="0" applyFont="1"/>
    <xf numFmtId="0" fontId="76" fillId="0" borderId="2" xfId="0" applyFont="1" applyBorder="1" applyAlignment="1">
      <alignment horizontal="center" vertical="top" wrapText="1"/>
    </xf>
    <xf numFmtId="0" fontId="77" fillId="0" borderId="2" xfId="0" applyFont="1" applyBorder="1" applyAlignment="1">
      <alignment vertical="top" wrapText="1"/>
    </xf>
    <xf numFmtId="0" fontId="77" fillId="0" borderId="0" xfId="0" applyFont="1" applyFill="1" applyBorder="1" applyAlignment="1">
      <alignment vertical="top" wrapText="1"/>
    </xf>
    <xf numFmtId="0" fontId="75" fillId="0" borderId="0" xfId="0" applyFont="1" applyBorder="1"/>
    <xf numFmtId="0" fontId="78" fillId="0" borderId="0" xfId="0" applyFont="1" applyFill="1" applyBorder="1" applyAlignment="1">
      <alignment vertical="top" wrapText="1"/>
    </xf>
    <xf numFmtId="1" fontId="78" fillId="0" borderId="0" xfId="0" applyNumberFormat="1" applyFont="1" applyFill="1" applyBorder="1" applyAlignment="1">
      <alignment horizontal="center" vertical="top"/>
    </xf>
    <xf numFmtId="164" fontId="78" fillId="0" borderId="0" xfId="0" applyNumberFormat="1" applyFont="1" applyFill="1" applyBorder="1" applyAlignment="1">
      <alignment horizontal="center" vertical="top"/>
    </xf>
    <xf numFmtId="0" fontId="77" fillId="0" borderId="0" xfId="0" applyFont="1" applyFill="1" applyBorder="1" applyAlignment="1">
      <alignment vertical="top"/>
    </xf>
    <xf numFmtId="164" fontId="78" fillId="0" borderId="0" xfId="0" applyNumberFormat="1" applyFont="1" applyFill="1" applyBorder="1" applyAlignment="1">
      <alignment horizontal="center" vertical="top" wrapText="1"/>
    </xf>
    <xf numFmtId="1" fontId="78" fillId="0" borderId="0" xfId="0" applyNumberFormat="1" applyFont="1" applyFill="1" applyBorder="1" applyAlignment="1">
      <alignment horizontal="center" vertical="top" wrapText="1"/>
    </xf>
    <xf numFmtId="0" fontId="78" fillId="0" borderId="0" xfId="0" applyNumberFormat="1" applyFont="1" applyFill="1" applyBorder="1" applyAlignment="1">
      <alignment horizontal="center" vertical="top"/>
    </xf>
    <xf numFmtId="3" fontId="78" fillId="11" borderId="0" xfId="0" applyNumberFormat="1" applyFont="1" applyFill="1" applyBorder="1" applyAlignment="1">
      <alignment horizontal="center" vertical="top"/>
    </xf>
    <xf numFmtId="0" fontId="79" fillId="0" borderId="0" xfId="0" applyFont="1"/>
    <xf numFmtId="0" fontId="80" fillId="0" borderId="0" xfId="0" applyFont="1"/>
    <xf numFmtId="0" fontId="81" fillId="10" borderId="1" xfId="0" applyFont="1" applyFill="1" applyBorder="1" applyAlignment="1">
      <alignment vertical="top" wrapText="1"/>
    </xf>
    <xf numFmtId="0" fontId="81" fillId="10" borderId="2" xfId="0" applyFont="1" applyFill="1" applyBorder="1" applyAlignment="1">
      <alignment vertical="top" wrapText="1"/>
    </xf>
    <xf numFmtId="0" fontId="82" fillId="0" borderId="2" xfId="0" applyFont="1" applyBorder="1" applyAlignment="1">
      <alignment vertical="top" wrapText="1"/>
    </xf>
    <xf numFmtId="0" fontId="83" fillId="0" borderId="2" xfId="0" applyFont="1" applyBorder="1" applyAlignment="1">
      <alignment horizontal="center" vertical="top" wrapText="1"/>
    </xf>
    <xf numFmtId="0" fontId="82" fillId="0" borderId="2" xfId="0" applyFont="1" applyBorder="1" applyAlignment="1">
      <alignment horizontal="center" vertical="top" wrapText="1"/>
    </xf>
    <xf numFmtId="0" fontId="83" fillId="0" borderId="2" xfId="0" applyFont="1" applyBorder="1" applyAlignment="1">
      <alignment vertical="top" wrapText="1"/>
    </xf>
    <xf numFmtId="0" fontId="83" fillId="0" borderId="3" xfId="0" applyFont="1" applyBorder="1" applyAlignment="1">
      <alignment vertical="top" wrapText="1"/>
    </xf>
    <xf numFmtId="0" fontId="83" fillId="11" borderId="4" xfId="0" applyFont="1" applyFill="1" applyBorder="1" applyAlignment="1">
      <alignment vertical="top" wrapText="1"/>
    </xf>
    <xf numFmtId="0" fontId="84" fillId="11" borderId="4" xfId="0" applyFont="1" applyFill="1" applyBorder="1" applyAlignment="1">
      <alignment vertical="top" wrapText="1"/>
    </xf>
    <xf numFmtId="0" fontId="84" fillId="11" borderId="4" xfId="0" applyFont="1" applyFill="1" applyBorder="1" applyAlignment="1">
      <alignment vertical="top"/>
    </xf>
    <xf numFmtId="0" fontId="84" fillId="11" borderId="4" xfId="0" applyFont="1" applyFill="1" applyBorder="1" applyAlignment="1">
      <alignment horizontal="center" vertical="top" wrapText="1"/>
    </xf>
    <xf numFmtId="3" fontId="84" fillId="11" borderId="4" xfId="0" applyNumberFormat="1" applyFont="1" applyFill="1" applyBorder="1" applyAlignment="1">
      <alignment horizontal="center" vertical="top"/>
    </xf>
    <xf numFmtId="3" fontId="83" fillId="11" borderId="4" xfId="0" applyNumberFormat="1" applyFont="1" applyFill="1" applyBorder="1" applyAlignment="1">
      <alignment horizontal="center" vertical="top"/>
    </xf>
    <xf numFmtId="170" fontId="84" fillId="11" borderId="4" xfId="0" applyNumberFormat="1" applyFont="1" applyFill="1" applyBorder="1" applyAlignment="1">
      <alignment horizontal="center" vertical="top" wrapText="1"/>
    </xf>
    <xf numFmtId="0" fontId="84" fillId="11" borderId="4" xfId="0" applyFont="1" applyFill="1" applyBorder="1" applyAlignment="1">
      <alignment horizontal="center" vertical="top"/>
    </xf>
    <xf numFmtId="164" fontId="84" fillId="11" borderId="4" xfId="0" applyNumberFormat="1" applyFont="1" applyFill="1" applyBorder="1" applyAlignment="1">
      <alignment horizontal="center" vertical="top" wrapText="1"/>
    </xf>
    <xf numFmtId="164" fontId="84" fillId="11" borderId="4" xfId="0" applyNumberFormat="1" applyFont="1" applyFill="1" applyBorder="1" applyAlignment="1">
      <alignment horizontal="center" vertical="top"/>
    </xf>
    <xf numFmtId="0" fontId="85" fillId="11" borderId="4" xfId="0" applyFont="1" applyFill="1" applyBorder="1" applyAlignment="1">
      <alignment vertical="top" wrapText="1"/>
    </xf>
    <xf numFmtId="164" fontId="85" fillId="11" borderId="4" xfId="0" applyNumberFormat="1" applyFont="1" applyFill="1" applyBorder="1" applyAlignment="1">
      <alignment horizontal="center" vertical="top" wrapText="1"/>
    </xf>
    <xf numFmtId="0" fontId="86" fillId="11" borderId="4" xfId="0" applyFont="1" applyFill="1" applyBorder="1" applyAlignment="1">
      <alignment vertical="top" wrapText="1"/>
    </xf>
    <xf numFmtId="1" fontId="84" fillId="11" borderId="4" xfId="0" applyNumberFormat="1" applyFont="1" applyFill="1" applyBorder="1" applyAlignment="1">
      <alignment horizontal="center" vertical="top"/>
    </xf>
    <xf numFmtId="3" fontId="83" fillId="11" borderId="4" xfId="0" quotePrefix="1" applyNumberFormat="1" applyFont="1" applyFill="1" applyBorder="1" applyAlignment="1">
      <alignment horizontal="center" vertical="top"/>
    </xf>
    <xf numFmtId="3" fontId="88" fillId="11" borderId="4" xfId="0" applyNumberFormat="1" applyFont="1" applyFill="1" applyBorder="1" applyAlignment="1">
      <alignment horizontal="center" vertical="top"/>
    </xf>
    <xf numFmtId="3" fontId="84" fillId="11" borderId="4" xfId="0" quotePrefix="1" applyNumberFormat="1" applyFont="1" applyFill="1" applyBorder="1" applyAlignment="1">
      <alignment horizontal="center" vertical="top"/>
    </xf>
    <xf numFmtId="0" fontId="29" fillId="11" borderId="4" xfId="0" applyFont="1" applyFill="1" applyBorder="1" applyAlignment="1">
      <alignment vertical="top" wrapText="1"/>
    </xf>
    <xf numFmtId="0" fontId="85" fillId="11" borderId="4" xfId="0" applyFont="1" applyFill="1" applyBorder="1" applyAlignment="1">
      <alignment vertical="top"/>
    </xf>
    <xf numFmtId="0" fontId="85" fillId="11" borderId="4" xfId="0" applyFont="1" applyFill="1" applyBorder="1" applyAlignment="1">
      <alignment horizontal="center" vertical="top"/>
    </xf>
    <xf numFmtId="3" fontId="85" fillId="11" borderId="4" xfId="0" applyNumberFormat="1" applyFont="1" applyFill="1" applyBorder="1" applyAlignment="1">
      <alignment horizontal="center" vertical="top"/>
    </xf>
    <xf numFmtId="3" fontId="86" fillId="11" borderId="4" xfId="0" applyNumberFormat="1" applyFont="1" applyFill="1" applyBorder="1" applyAlignment="1">
      <alignment horizontal="center" vertical="top"/>
    </xf>
    <xf numFmtId="0" fontId="83" fillId="13" borderId="4" xfId="0" applyFont="1" applyFill="1" applyBorder="1" applyAlignment="1">
      <alignment vertical="top" wrapText="1"/>
    </xf>
    <xf numFmtId="0" fontId="84" fillId="13" borderId="4" xfId="0" applyFont="1" applyFill="1" applyBorder="1" applyAlignment="1">
      <alignment vertical="top" wrapText="1"/>
    </xf>
    <xf numFmtId="0" fontId="84" fillId="13" borderId="4" xfId="0" applyFont="1" applyFill="1" applyBorder="1" applyAlignment="1">
      <alignment horizontal="center" vertical="top" wrapText="1"/>
    </xf>
    <xf numFmtId="3" fontId="84" fillId="13" borderId="4" xfId="0" applyNumberFormat="1" applyFont="1" applyFill="1" applyBorder="1" applyAlignment="1">
      <alignment horizontal="center" vertical="top"/>
    </xf>
    <xf numFmtId="3" fontId="83" fillId="13" borderId="4" xfId="0" applyNumberFormat="1" applyFont="1" applyFill="1" applyBorder="1" applyAlignment="1">
      <alignment horizontal="center" vertical="top"/>
    </xf>
    <xf numFmtId="0" fontId="84" fillId="13" borderId="4" xfId="0" applyFont="1" applyFill="1" applyBorder="1" applyAlignment="1">
      <alignment horizontal="center" vertical="top"/>
    </xf>
    <xf numFmtId="1" fontId="84" fillId="13" borderId="4" xfId="0" applyNumberFormat="1" applyFont="1" applyFill="1" applyBorder="1" applyAlignment="1">
      <alignment horizontal="center" vertical="top"/>
    </xf>
    <xf numFmtId="164" fontId="84" fillId="13" borderId="4" xfId="0" applyNumberFormat="1" applyFont="1" applyFill="1" applyBorder="1" applyAlignment="1">
      <alignment horizontal="center" vertical="top" wrapText="1"/>
    </xf>
    <xf numFmtId="164" fontId="84" fillId="13" borderId="4" xfId="0" applyNumberFormat="1" applyFont="1" applyFill="1" applyBorder="1" applyAlignment="1">
      <alignment horizontal="center" vertical="top"/>
    </xf>
    <xf numFmtId="0" fontId="83" fillId="13" borderId="4" xfId="0" applyFont="1" applyFill="1" applyBorder="1" applyAlignment="1">
      <alignment vertical="top"/>
    </xf>
    <xf numFmtId="0" fontId="84" fillId="13" borderId="4" xfId="0" applyFont="1" applyFill="1" applyBorder="1" applyAlignment="1">
      <alignment vertical="top"/>
    </xf>
    <xf numFmtId="1" fontId="84" fillId="13" borderId="4" xfId="0" applyNumberFormat="1" applyFont="1" applyFill="1" applyBorder="1" applyAlignment="1">
      <alignment horizontal="center" vertical="top" wrapText="1"/>
    </xf>
    <xf numFmtId="164" fontId="85" fillId="13" borderId="4" xfId="0" applyNumberFormat="1" applyFont="1" applyFill="1" applyBorder="1" applyAlignment="1">
      <alignment horizontal="center" vertical="top" wrapText="1"/>
    </xf>
    <xf numFmtId="0" fontId="85" fillId="13" borderId="4" xfId="0" applyNumberFormat="1" applyFont="1" applyFill="1" applyBorder="1" applyAlignment="1">
      <alignment horizontal="center" vertical="top" wrapText="1"/>
    </xf>
    <xf numFmtId="1" fontId="85" fillId="13" borderId="4" xfId="0" applyNumberFormat="1" applyFont="1" applyFill="1" applyBorder="1" applyAlignment="1">
      <alignment horizontal="center" vertical="top"/>
    </xf>
    <xf numFmtId="0" fontId="86" fillId="13" borderId="4" xfId="0" applyFont="1" applyFill="1" applyBorder="1" applyAlignment="1">
      <alignment vertical="top" wrapText="1"/>
    </xf>
    <xf numFmtId="164" fontId="85" fillId="13" borderId="4" xfId="0" applyNumberFormat="1" applyFont="1" applyFill="1" applyBorder="1" applyAlignment="1">
      <alignment horizontal="center" vertical="top"/>
    </xf>
    <xf numFmtId="0" fontId="85" fillId="13" borderId="4" xfId="0" applyFont="1" applyFill="1" applyBorder="1" applyAlignment="1">
      <alignment vertical="top" wrapText="1"/>
    </xf>
    <xf numFmtId="3" fontId="85" fillId="13" borderId="4" xfId="0" applyNumberFormat="1" applyFont="1" applyFill="1" applyBorder="1" applyAlignment="1">
      <alignment horizontal="center" vertical="top"/>
    </xf>
    <xf numFmtId="3" fontId="86" fillId="13" borderId="4" xfId="0" applyNumberFormat="1" applyFont="1" applyFill="1" applyBorder="1" applyAlignment="1">
      <alignment horizontal="center" vertical="top"/>
    </xf>
    <xf numFmtId="0" fontId="85" fillId="13" borderId="4" xfId="0" applyFont="1" applyFill="1" applyBorder="1" applyAlignment="1">
      <alignment horizontal="center" vertical="top"/>
    </xf>
    <xf numFmtId="0" fontId="90" fillId="11" borderId="4" xfId="0" applyFont="1" applyFill="1" applyBorder="1" applyAlignment="1">
      <alignment vertical="top"/>
    </xf>
    <xf numFmtId="0" fontId="91" fillId="11" borderId="4" xfId="0" applyFont="1" applyFill="1" applyBorder="1" applyAlignment="1">
      <alignment vertical="top"/>
    </xf>
    <xf numFmtId="0" fontId="91" fillId="11" borderId="4" xfId="0" applyFont="1" applyFill="1" applyBorder="1" applyAlignment="1">
      <alignment horizontal="center" vertical="top"/>
    </xf>
    <xf numFmtId="3" fontId="91" fillId="11" borderId="4" xfId="0" applyNumberFormat="1" applyFont="1" applyFill="1" applyBorder="1" applyAlignment="1">
      <alignment horizontal="center" vertical="top"/>
    </xf>
    <xf numFmtId="1" fontId="92" fillId="0" borderId="0" xfId="0" applyNumberFormat="1" applyFont="1" applyFill="1" applyAlignment="1">
      <alignment horizontal="center"/>
    </xf>
    <xf numFmtId="165" fontId="92" fillId="0" borderId="0" xfId="0" applyNumberFormat="1" applyFont="1" applyFill="1" applyAlignment="1">
      <alignment horizontal="center"/>
    </xf>
    <xf numFmtId="0" fontId="92" fillId="0" borderId="0" xfId="155" applyFont="1" applyFill="1" applyBorder="1" applyAlignment="1">
      <alignment horizontal="center" vertical="center" wrapText="1"/>
    </xf>
    <xf numFmtId="164" fontId="92" fillId="0" borderId="0" xfId="0" applyNumberFormat="1" applyFont="1" applyAlignment="1">
      <alignment horizontal="center"/>
    </xf>
    <xf numFmtId="164" fontId="92" fillId="0" borderId="0" xfId="32" applyNumberFormat="1" applyFont="1" applyFill="1" applyAlignment="1">
      <alignment horizontal="right" wrapText="1" indent="1"/>
    </xf>
    <xf numFmtId="0" fontId="92" fillId="0" borderId="0" xfId="0" applyFont="1" applyFill="1" applyAlignment="1">
      <alignment horizontal="center"/>
    </xf>
    <xf numFmtId="164" fontId="92" fillId="0" borderId="0" xfId="0" applyNumberFormat="1" applyFont="1" applyFill="1" applyAlignment="1">
      <alignment horizontal="center"/>
    </xf>
    <xf numFmtId="0" fontId="93" fillId="0" borderId="0" xfId="0" applyFont="1" applyFill="1" applyAlignment="1">
      <alignment horizontal="center"/>
    </xf>
    <xf numFmtId="0" fontId="92" fillId="0" borderId="0" xfId="0" applyFont="1" applyFill="1"/>
    <xf numFmtId="0" fontId="92" fillId="0" borderId="0" xfId="0" applyFont="1"/>
    <xf numFmtId="0" fontId="92" fillId="0" borderId="0" xfId="0" applyFont="1" applyFill="1" applyBorder="1" applyAlignment="1">
      <alignment horizontal="center"/>
    </xf>
    <xf numFmtId="0" fontId="92" fillId="0" borderId="0" xfId="0" applyNumberFormat="1" applyFont="1" applyFill="1" applyBorder="1" applyAlignment="1">
      <alignment horizontal="center" vertical="center"/>
    </xf>
    <xf numFmtId="0" fontId="92" fillId="0" borderId="0" xfId="0" applyFont="1" applyAlignment="1">
      <alignment horizontal="center"/>
    </xf>
    <xf numFmtId="0" fontId="92" fillId="0" borderId="0" xfId="30" applyNumberFormat="1" applyFont="1" applyFill="1" applyBorder="1" applyAlignment="1">
      <alignment horizontal="center" vertical="center"/>
    </xf>
    <xf numFmtId="1" fontId="92" fillId="0" borderId="0" xfId="30" applyNumberFormat="1" applyFont="1" applyFill="1" applyBorder="1" applyAlignment="1">
      <alignment horizontal="center" vertical="center"/>
    </xf>
    <xf numFmtId="1" fontId="92" fillId="0" borderId="0" xfId="33" applyNumberFormat="1" applyFont="1" applyFill="1" applyAlignment="1">
      <alignment horizontal="center"/>
    </xf>
    <xf numFmtId="1" fontId="92" fillId="0" borderId="0" xfId="33" applyNumberFormat="1" applyFont="1" applyFill="1" applyAlignment="1">
      <alignment horizontal="center" vertical="center"/>
    </xf>
    <xf numFmtId="164" fontId="93" fillId="0" borderId="0" xfId="0" applyNumberFormat="1" applyFont="1" applyFill="1" applyAlignment="1">
      <alignment horizontal="center"/>
    </xf>
    <xf numFmtId="164" fontId="92" fillId="0" borderId="0" xfId="32" applyNumberFormat="1" applyFont="1" applyFill="1" applyAlignment="1">
      <alignment horizontal="center" wrapText="1"/>
    </xf>
    <xf numFmtId="164" fontId="68" fillId="0" borderId="0" xfId="0" applyNumberFormat="1" applyFont="1" applyAlignment="1">
      <alignment horizontal="center"/>
    </xf>
    <xf numFmtId="0" fontId="59" fillId="3" borderId="0" xfId="0" applyFont="1" applyFill="1" applyAlignment="1">
      <alignment horizontal="center"/>
    </xf>
    <xf numFmtId="0" fontId="60" fillId="3" borderId="0" xfId="0" applyFont="1" applyFill="1" applyAlignment="1">
      <alignment horizontal="center"/>
    </xf>
    <xf numFmtId="164" fontId="18" fillId="0" borderId="0" xfId="32" applyNumberFormat="1" applyFont="1" applyFill="1" applyAlignment="1">
      <alignment horizontal="center" wrapText="1"/>
    </xf>
    <xf numFmtId="164" fontId="35" fillId="0" borderId="0" xfId="32" applyNumberFormat="1" applyFont="1" applyFill="1" applyAlignment="1">
      <alignment horizontal="center" wrapText="1"/>
    </xf>
    <xf numFmtId="0" fontId="35" fillId="0" borderId="0" xfId="0" applyFont="1" applyFill="1" applyAlignment="1">
      <alignment horizontal="center"/>
    </xf>
    <xf numFmtId="0" fontId="18" fillId="0" borderId="0" xfId="0" applyFont="1" applyFill="1" applyAlignment="1">
      <alignment horizontal="center"/>
    </xf>
    <xf numFmtId="0" fontId="23" fillId="0" borderId="0" xfId="0" applyFont="1" applyFill="1" applyBorder="1" applyAlignment="1">
      <alignment horizontal="center"/>
    </xf>
    <xf numFmtId="0" fontId="38" fillId="0" borderId="0" xfId="0" applyFont="1" applyFill="1" applyBorder="1" applyAlignment="1">
      <alignment horizontal="center"/>
    </xf>
    <xf numFmtId="0" fontId="34" fillId="0" borderId="0" xfId="0" applyFont="1" applyFill="1" applyBorder="1" applyAlignment="1">
      <alignment horizontal="center"/>
    </xf>
    <xf numFmtId="0" fontId="63" fillId="0" borderId="0" xfId="0" applyFont="1" applyAlignment="1">
      <alignment horizontal="center" wrapText="1"/>
    </xf>
    <xf numFmtId="3" fontId="18" fillId="0" borderId="0" xfId="0" applyNumberFormat="1" applyFont="1" applyAlignment="1">
      <alignment horizontal="center"/>
    </xf>
    <xf numFmtId="3" fontId="39" fillId="0" borderId="0" xfId="0" applyNumberFormat="1" applyFont="1" applyAlignment="1">
      <alignment horizontal="center"/>
    </xf>
    <xf numFmtId="1" fontId="54" fillId="0" borderId="0" xfId="156" applyNumberFormat="1" applyFont="1" applyFill="1" applyBorder="1" applyAlignment="1">
      <alignment horizontal="center"/>
    </xf>
    <xf numFmtId="0" fontId="18" fillId="0" borderId="0" xfId="0" applyFont="1" applyAlignment="1">
      <alignment horizontal="left"/>
    </xf>
    <xf numFmtId="0" fontId="67" fillId="0" borderId="0" xfId="0" applyFont="1" applyFill="1" applyAlignment="1">
      <alignment horizontal="center"/>
    </xf>
    <xf numFmtId="0" fontId="67" fillId="12" borderId="0" xfId="0" applyFont="1" applyFill="1" applyAlignment="1">
      <alignment horizontal="center"/>
    </xf>
    <xf numFmtId="0" fontId="62" fillId="12" borderId="0" xfId="0" applyFont="1" applyFill="1" applyAlignment="1">
      <alignment horizontal="center"/>
    </xf>
    <xf numFmtId="0" fontId="62" fillId="0" borderId="0" xfId="0" applyFont="1" applyAlignment="1">
      <alignment horizontal="center"/>
    </xf>
    <xf numFmtId="0" fontId="62" fillId="0" borderId="0" xfId="0" applyFont="1" applyFill="1" applyAlignment="1">
      <alignment horizontal="left"/>
    </xf>
    <xf numFmtId="1" fontId="62" fillId="0" borderId="0" xfId="0" applyNumberFormat="1" applyFont="1" applyFill="1" applyAlignment="1">
      <alignment horizontal="center"/>
    </xf>
    <xf numFmtId="1" fontId="67" fillId="0" borderId="0" xfId="0" applyNumberFormat="1" applyFont="1" applyFill="1" applyAlignment="1">
      <alignment horizontal="center"/>
    </xf>
    <xf numFmtId="1" fontId="93" fillId="0" borderId="0" xfId="0" applyNumberFormat="1" applyFont="1" applyFill="1" applyAlignment="1">
      <alignment horizontal="center"/>
    </xf>
    <xf numFmtId="166" fontId="93" fillId="0" borderId="0" xfId="0" applyNumberFormat="1" applyFont="1" applyFill="1" applyAlignment="1">
      <alignment horizontal="center"/>
    </xf>
    <xf numFmtId="164" fontId="62" fillId="0" borderId="0" xfId="155" applyNumberFormat="1" applyFont="1" applyBorder="1" applyAlignment="1">
      <alignment horizontal="center" vertical="center" wrapText="1"/>
    </xf>
    <xf numFmtId="0" fontId="62" fillId="0" borderId="0" xfId="155" applyFont="1" applyBorder="1" applyAlignment="1">
      <alignment horizontal="center" vertical="center" wrapText="1"/>
    </xf>
    <xf numFmtId="0" fontId="62" fillId="0" borderId="0" xfId="155" applyFont="1" applyFill="1" applyBorder="1" applyAlignment="1">
      <alignment horizontal="center" vertical="center" wrapText="1"/>
    </xf>
    <xf numFmtId="164" fontId="62" fillId="0" borderId="0" xfId="155" applyNumberFormat="1" applyFont="1" applyFill="1" applyBorder="1" applyAlignment="1">
      <alignment horizontal="center" vertical="center" wrapText="1"/>
    </xf>
    <xf numFmtId="164" fontId="67" fillId="0" borderId="0" xfId="0" applyNumberFormat="1" applyFont="1" applyFill="1" applyAlignment="1">
      <alignment horizontal="center"/>
    </xf>
    <xf numFmtId="164" fontId="92" fillId="0" borderId="0" xfId="155" applyNumberFormat="1" applyFont="1" applyFill="1" applyBorder="1" applyAlignment="1">
      <alignment horizontal="center" vertical="center" wrapText="1"/>
    </xf>
    <xf numFmtId="164" fontId="62" fillId="0" borderId="0" xfId="0" applyNumberFormat="1" applyFont="1" applyAlignment="1">
      <alignment horizontal="center"/>
    </xf>
    <xf numFmtId="1" fontId="55" fillId="0" borderId="0" xfId="0" applyNumberFormat="1" applyFont="1" applyFill="1" applyAlignment="1">
      <alignment horizontal="center"/>
    </xf>
    <xf numFmtId="0" fontId="94" fillId="0" borderId="0" xfId="156" applyNumberFormat="1" applyFont="1" applyFill="1" applyBorder="1" applyAlignment="1">
      <alignment horizontal="center" wrapText="1"/>
    </xf>
    <xf numFmtId="0" fontId="50" fillId="0" borderId="0" xfId="0" applyFont="1" applyFill="1"/>
  </cellXfs>
  <cellStyles count="158">
    <cellStyle name="Hyperlink 2" xfId="1"/>
    <cellStyle name="Hyperlink 2 2" xfId="47"/>
    <cellStyle name="Hyperlink 3" xfId="2"/>
    <cellStyle name="Normal" xfId="0" builtinId="0" customBuiltin="1"/>
    <cellStyle name="Normal 10" xfId="3"/>
    <cellStyle name="Normal 10 2" xfId="49"/>
    <cellStyle name="Normal 10 2 2" xfId="50"/>
    <cellStyle name="Normal 10 2 2 2" xfId="51"/>
    <cellStyle name="Normal 10 2 3" xfId="52"/>
    <cellStyle name="Normal 10 3" xfId="53"/>
    <cellStyle name="Normal 10 3 2" xfId="54"/>
    <cellStyle name="Normal 10 4" xfId="55"/>
    <cellStyle name="Normal 10 5" xfId="48"/>
    <cellStyle name="Normal 11" xfId="4"/>
    <cellStyle name="Normal 11 2" xfId="57"/>
    <cellStyle name="Normal 11 2 2" xfId="58"/>
    <cellStyle name="Normal 11 3" xfId="59"/>
    <cellStyle name="Normal 11 4" xfId="56"/>
    <cellStyle name="Normal 12" xfId="5"/>
    <cellStyle name="Normal 12 2" xfId="61"/>
    <cellStyle name="Normal 12 3" xfId="60"/>
    <cellStyle name="Normal 13" xfId="6"/>
    <cellStyle name="Normal 13 2" xfId="62"/>
    <cellStyle name="Normal 14" xfId="7"/>
    <cellStyle name="Normal 14 2" xfId="63"/>
    <cellStyle name="Normal 15" xfId="8"/>
    <cellStyle name="Normal 15 2" xfId="64"/>
    <cellStyle name="Normal 16" xfId="9"/>
    <cellStyle name="Normal 16 2" xfId="65"/>
    <cellStyle name="Normal 17" xfId="10"/>
    <cellStyle name="Normal 17 2" xfId="66"/>
    <cellStyle name="Normal 18" xfId="11"/>
    <cellStyle name="Normal 19" xfId="45"/>
    <cellStyle name="Normal 2" xfId="12"/>
    <cellStyle name="Normal 2 10" xfId="127"/>
    <cellStyle name="Normal 2 2" xfId="13"/>
    <cellStyle name="Normal 2 2 2" xfId="14"/>
    <cellStyle name="Normal 2 2 3" xfId="68"/>
    <cellStyle name="Normal 2 3" xfId="15"/>
    <cellStyle name="Normal 2 3 2" xfId="70"/>
    <cellStyle name="Normal 2 3 3" xfId="69"/>
    <cellStyle name="Normal 2 4" xfId="16"/>
    <cellStyle name="Normal 2 5" xfId="17"/>
    <cellStyle name="Normal 2 6" xfId="18"/>
    <cellStyle name="Normal 2 7" xfId="19"/>
    <cellStyle name="Normal 2 8" xfId="20"/>
    <cellStyle name="Normal 2 9" xfId="67"/>
    <cellStyle name="Normal 2_STO" xfId="71"/>
    <cellStyle name="Normal 20" xfId="46"/>
    <cellStyle name="Normal 21" xfId="126"/>
    <cellStyle name="Normal 22" xfId="129"/>
    <cellStyle name="Normal 23" xfId="130"/>
    <cellStyle name="Normal 24" xfId="131"/>
    <cellStyle name="Normal 25" xfId="132"/>
    <cellStyle name="Normal 26" xfId="133"/>
    <cellStyle name="Normal 27" xfId="134"/>
    <cellStyle name="Normal 28" xfId="135"/>
    <cellStyle name="Normal 29" xfId="136"/>
    <cellStyle name="Normal 3" xfId="21"/>
    <cellStyle name="Normal 3 2" xfId="22"/>
    <cellStyle name="Normal 3 2 2" xfId="74"/>
    <cellStyle name="Normal 3 2 2 2" xfId="75"/>
    <cellStyle name="Normal 3 2 3" xfId="76"/>
    <cellStyle name="Normal 3 2 4" xfId="73"/>
    <cellStyle name="Normal 3 3" xfId="77"/>
    <cellStyle name="Normal 3 3 2" xfId="78"/>
    <cellStyle name="Normal 3 3 3" xfId="79"/>
    <cellStyle name="Normal 3 4" xfId="80"/>
    <cellStyle name="Normal 3 5" xfId="81"/>
    <cellStyle name="Normal 3 6" xfId="72"/>
    <cellStyle name="Normal 30" xfId="137"/>
    <cellStyle name="Normal 31" xfId="138"/>
    <cellStyle name="Normal 32" xfId="139"/>
    <cellStyle name="Normal 33" xfId="140"/>
    <cellStyle name="Normal 34" xfId="141"/>
    <cellStyle name="Normal 35" xfId="142"/>
    <cellStyle name="Normal 36" xfId="143"/>
    <cellStyle name="Normal 37" xfId="144"/>
    <cellStyle name="Normal 38" xfId="145"/>
    <cellStyle name="Normal 39" xfId="146"/>
    <cellStyle name="Normal 4" xfId="23"/>
    <cellStyle name="Normal 4 2" xfId="24"/>
    <cellStyle name="Normal 4 2 2" xfId="84"/>
    <cellStyle name="Normal 4 2 3" xfId="85"/>
    <cellStyle name="Normal 4 2 4" xfId="83"/>
    <cellStyle name="Normal 4 3" xfId="86"/>
    <cellStyle name="Normal 4 3 2" xfId="87"/>
    <cellStyle name="Normal 4 3 3" xfId="88"/>
    <cellStyle name="Normal 4 4" xfId="89"/>
    <cellStyle name="Normal 4 5" xfId="90"/>
    <cellStyle name="Normal 4 6" xfId="82"/>
    <cellStyle name="Normal 40" xfId="147"/>
    <cellStyle name="Normal 41" xfId="148"/>
    <cellStyle name="Normal 42" xfId="149"/>
    <cellStyle name="Normal 43" xfId="150"/>
    <cellStyle name="Normal 44" xfId="151"/>
    <cellStyle name="Normal 45" xfId="152"/>
    <cellStyle name="Normal 46" xfId="153"/>
    <cellStyle name="Normal 47" xfId="154"/>
    <cellStyle name="Normal 48" xfId="155"/>
    <cellStyle name="Normal 5" xfId="25"/>
    <cellStyle name="Normal 5 2" xfId="92"/>
    <cellStyle name="Normal 5 3" xfId="93"/>
    <cellStyle name="Normal 5 4" xfId="91"/>
    <cellStyle name="Normal 6" xfId="26"/>
    <cellStyle name="Normal 6 2" xfId="95"/>
    <cellStyle name="Normal 6 2 2" xfId="96"/>
    <cellStyle name="Normal 6 3" xfId="97"/>
    <cellStyle name="Normal 6 4" xfId="94"/>
    <cellStyle name="Normal 7" xfId="27"/>
    <cellStyle name="Normal 7 2" xfId="99"/>
    <cellStyle name="Normal 7 2 2" xfId="100"/>
    <cellStyle name="Normal 7 2 2 2" xfId="101"/>
    <cellStyle name="Normal 7 2 3" xfId="102"/>
    <cellStyle name="Normal 7 3" xfId="103"/>
    <cellStyle name="Normal 7 3 2" xfId="104"/>
    <cellStyle name="Normal 7 4" xfId="105"/>
    <cellStyle name="Normal 7 5" xfId="106"/>
    <cellStyle name="Normal 7 5 2" xfId="107"/>
    <cellStyle name="Normal 7 6" xfId="98"/>
    <cellStyle name="Normal 8" xfId="28"/>
    <cellStyle name="Normal 8 2" xfId="109"/>
    <cellStyle name="Normal 8 2 2" xfId="110"/>
    <cellStyle name="Normal 8 2 2 2" xfId="111"/>
    <cellStyle name="Normal 8 2 3" xfId="112"/>
    <cellStyle name="Normal 8 3" xfId="113"/>
    <cellStyle name="Normal 8 3 2" xfId="114"/>
    <cellStyle name="Normal 8 4" xfId="115"/>
    <cellStyle name="Normal 8 5" xfId="108"/>
    <cellStyle name="Normal 9" xfId="29"/>
    <cellStyle name="Normal 9 2" xfId="117"/>
    <cellStyle name="Normal 9 2 2" xfId="118"/>
    <cellStyle name="Normal 9 2 2 2" xfId="119"/>
    <cellStyle name="Normal 9 2 3" xfId="120"/>
    <cellStyle name="Normal 9 3" xfId="121"/>
    <cellStyle name="Normal 9 3 2" xfId="122"/>
    <cellStyle name="Normal 9 4" xfId="123"/>
    <cellStyle name="Normal 9 5" xfId="116"/>
    <cellStyle name="Normal_1.1" xfId="124"/>
    <cellStyle name="Normal_Sheet1" xfId="30"/>
    <cellStyle name="Normal_Sheet1 2" xfId="31"/>
    <cellStyle name="Normal_Sheet1 3" xfId="156"/>
    <cellStyle name="Normal_Sheet1 4" xfId="32"/>
    <cellStyle name="Normal_Sheet1 5" xfId="33"/>
    <cellStyle name="Percent 10" xfId="34"/>
    <cellStyle name="Percent 11" xfId="35"/>
    <cellStyle name="Percent 12" xfId="128"/>
    <cellStyle name="Percent 13" xfId="157"/>
    <cellStyle name="Percent 2" xfId="36"/>
    <cellStyle name="Percent 2 2" xfId="37"/>
    <cellStyle name="Percent 3" xfId="38"/>
    <cellStyle name="Percent 4" xfId="39"/>
    <cellStyle name="Percent 5" xfId="40"/>
    <cellStyle name="Percent 6" xfId="41"/>
    <cellStyle name="Percent 7" xfId="42"/>
    <cellStyle name="Percent 8" xfId="43"/>
    <cellStyle name="Percent 9" xfId="44"/>
    <cellStyle name="Style 1" xfId="125"/>
  </cellStyles>
  <dxfs count="16">
    <dxf>
      <font>
        <strike val="0"/>
        <outline val="0"/>
        <shadow val="0"/>
        <u val="none"/>
        <vertAlign val="baseline"/>
        <sz val="10"/>
        <name val="Calibri"/>
        <scheme val="minor"/>
      </font>
      <alignment horizontal="general" vertical="top" textRotation="0" indent="0" justifyLastLine="0" shrinkToFit="0" readingOrder="0"/>
    </dxf>
    <dxf>
      <font>
        <strike val="0"/>
        <outline val="0"/>
        <shadow val="0"/>
        <u val="none"/>
        <vertAlign val="baseline"/>
        <sz val="10"/>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border outline="0">
        <left style="thin">
          <color indexed="64"/>
        </left>
      </border>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border outline="0">
        <right style="thin">
          <color indexed="64"/>
        </right>
      </border>
    </dxf>
    <dxf>
      <font>
        <strike val="0"/>
        <outline val="0"/>
        <shadow val="0"/>
        <u val="none"/>
        <vertAlign val="baseline"/>
        <sz val="10"/>
        <name val="Calibri"/>
        <scheme val="minor"/>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indent="0" justifyLastLine="0" shrinkToFit="0" readingOrder="0"/>
    </dxf>
    <dxf>
      <font>
        <strike val="0"/>
        <outline val="0"/>
        <shadow val="0"/>
        <u val="none"/>
        <vertAlign val="baseline"/>
        <sz val="10"/>
        <name val="Calibri"/>
        <scheme val="minor"/>
      </font>
      <alignment horizontal="general" vertical="top" textRotation="0" wrapText="1" indent="0" justifyLastLine="0" shrinkToFit="0" readingOrder="0"/>
    </dxf>
  </dxfs>
  <tableStyles count="0" defaultTableStyle="TableStyleMedium2" defaultPivotStyle="PivotStyleLight16"/>
  <colors>
    <mruColors>
      <color rgb="FF003399"/>
      <color rgb="FF3333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Georgia" panose="02040502050405020303" pitchFamily="18" charset="0"/>
                <a:ea typeface="+mn-ea"/>
                <a:cs typeface="+mn-cs"/>
              </a:defRPr>
            </a:pPr>
            <a:r>
              <a:rPr lang="el-GR" sz="1000">
                <a:latin typeface="Georgia" panose="02040502050405020303" pitchFamily="18" charset="0"/>
              </a:rPr>
              <a:t>Διάγραμμα</a:t>
            </a:r>
            <a:r>
              <a:rPr lang="en-US" sz="1000" baseline="0">
                <a:latin typeface="Georgia" panose="02040502050405020303" pitchFamily="18" charset="0"/>
              </a:rPr>
              <a:t> 1.1: </a:t>
            </a:r>
            <a:r>
              <a:rPr lang="el-GR" sz="1000" baseline="0">
                <a:latin typeface="Georgia" panose="02040502050405020303" pitchFamily="18" charset="0"/>
              </a:rPr>
              <a:t>Τριμηνιαίο % απασχόλησης ΕΔ</a:t>
            </a:r>
            <a:endParaRPr lang="en-US" sz="1000">
              <a:latin typeface="Georgia" panose="02040502050405020303" pitchFamily="18" charset="0"/>
            </a:endParaRPr>
          </a:p>
        </c:rich>
      </c:tx>
      <c:overlay val="0"/>
      <c:spPr>
        <a:noFill/>
        <a:ln>
          <a:noFill/>
        </a:ln>
        <a:effectLst/>
      </c:spPr>
    </c:title>
    <c:autoTitleDeleted val="0"/>
    <c:plotArea>
      <c:layout>
        <c:manualLayout>
          <c:layoutTarget val="inner"/>
          <c:xMode val="edge"/>
          <c:yMode val="edge"/>
          <c:x val="0.13252966266542271"/>
          <c:y val="0.14269135935421196"/>
          <c:w val="0.86656700907310447"/>
          <c:h val="0.66552566345873432"/>
        </c:manualLayout>
      </c:layout>
      <c:lineChart>
        <c:grouping val="standard"/>
        <c:varyColors val="0"/>
        <c:ser>
          <c:idx val="0"/>
          <c:order val="0"/>
          <c:spPr>
            <a:ln w="28575" cap="rnd">
              <a:solidFill>
                <a:schemeClr val="accent1"/>
              </a:solidFill>
              <a:round/>
            </a:ln>
            <a:effectLst/>
          </c:spPr>
          <c:marker>
            <c:symbol val="none"/>
          </c:marker>
          <c:dLbls>
            <c:dLbl>
              <c:idx val="15"/>
              <c:layout>
                <c:manualLayout>
                  <c:x val="-1.2093058788573353E-2"/>
                  <c:y val="-2.312415445605863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5.4838730935017682E-3"/>
                  <c:y val="-3.968026940740684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graphs!$B$2:$R$2</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 q2</c:v>
                </c:pt>
              </c:strCache>
            </c:strRef>
          </c:cat>
          <c:val>
            <c:numRef>
              <c:f>graphs!$B$3:$R$3</c:f>
              <c:numCache>
                <c:formatCode>#,#00</c:formatCode>
                <c:ptCount val="17"/>
                <c:pt idx="0">
                  <c:v>-2.478974864777217</c:v>
                </c:pt>
                <c:pt idx="1">
                  <c:v>-1.0435680888290277</c:v>
                </c:pt>
                <c:pt idx="2">
                  <c:v>-0.52195775148252688</c:v>
                </c:pt>
                <c:pt idx="3">
                  <c:v>-0.25548046810615066</c:v>
                </c:pt>
                <c:pt idx="4">
                  <c:v>-0.13770690462420188</c:v>
                </c:pt>
                <c:pt idx="5">
                  <c:v>-4.9642847293074333E-2</c:v>
                </c:pt>
                <c:pt idx="6">
                  <c:v>7.7260561242775694E-2</c:v>
                </c:pt>
                <c:pt idx="7" formatCode="General">
                  <c:v>0.6</c:v>
                </c:pt>
                <c:pt idx="8">
                  <c:v>0.58663888812742204</c:v>
                </c:pt>
                <c:pt idx="9">
                  <c:v>0.62682255471071535</c:v>
                </c:pt>
                <c:pt idx="10">
                  <c:v>0.81521003168756323</c:v>
                </c:pt>
                <c:pt idx="11">
                  <c:v>0.69041478615945451</c:v>
                </c:pt>
                <c:pt idx="12">
                  <c:v>0.87244203729890391</c:v>
                </c:pt>
                <c:pt idx="13">
                  <c:v>0.73793906051629055</c:v>
                </c:pt>
                <c:pt idx="14">
                  <c:v>1.4860713629322175</c:v>
                </c:pt>
                <c:pt idx="15">
                  <c:v>0.3</c:v>
                </c:pt>
                <c:pt idx="16" formatCode="General">
                  <c:v>0.6</c:v>
                </c:pt>
              </c:numCache>
            </c:numRef>
          </c:val>
          <c:smooth val="1"/>
        </c:ser>
        <c:dLbls>
          <c:showLegendKey val="0"/>
          <c:showVal val="0"/>
          <c:showCatName val="0"/>
          <c:showSerName val="0"/>
          <c:showPercent val="0"/>
          <c:showBubbleSize val="0"/>
        </c:dLbls>
        <c:marker val="1"/>
        <c:smooth val="0"/>
        <c:axId val="152742912"/>
        <c:axId val="152745472"/>
      </c:lineChart>
      <c:catAx>
        <c:axId val="15274291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45472"/>
        <c:crosses val="autoZero"/>
        <c:auto val="1"/>
        <c:lblAlgn val="ctr"/>
        <c:lblOffset val="100"/>
        <c:noMultiLvlLbl val="0"/>
      </c:catAx>
      <c:valAx>
        <c:axId val="152745472"/>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42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000">
                <a:latin typeface="Georgia" panose="02040502050405020303" pitchFamily="18" charset="0"/>
              </a:rPr>
              <a:t>Διάγραμμα 1.2</a:t>
            </a:r>
            <a:r>
              <a:rPr lang="en-US" sz="1000">
                <a:latin typeface="Georgia" panose="02040502050405020303" pitchFamily="18" charset="0"/>
              </a:rPr>
              <a:t>:</a:t>
            </a:r>
            <a:r>
              <a:rPr lang="en-US" sz="1000" baseline="0">
                <a:latin typeface="Georgia" panose="02040502050405020303" pitchFamily="18" charset="0"/>
              </a:rPr>
              <a:t> </a:t>
            </a:r>
            <a:r>
              <a:rPr lang="el-GR" sz="1000" baseline="0">
                <a:latin typeface="Georgia" panose="02040502050405020303" pitchFamily="18" charset="0"/>
              </a:rPr>
              <a:t>Τριμηνιαίο % μεταβολής ωρών εργασίας ΕΔ</a:t>
            </a:r>
            <a:endParaRPr lang="en-US" sz="1000">
              <a:latin typeface="Georgia" panose="02040502050405020303" pitchFamily="18" charset="0"/>
            </a:endParaRP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graphs!$B$25:$R$25</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2017q2</c:v>
                </c:pt>
              </c:strCache>
            </c:strRef>
          </c:cat>
          <c:val>
            <c:numRef>
              <c:f>graphs!$B$26:$R$26</c:f>
              <c:numCache>
                <c:formatCode>#,#00</c:formatCode>
                <c:ptCount val="17"/>
                <c:pt idx="0">
                  <c:v>-2.1369818198812895</c:v>
                </c:pt>
                <c:pt idx="1">
                  <c:v>-1.4780501199871066</c:v>
                </c:pt>
                <c:pt idx="2">
                  <c:v>-0.78464875607421325</c:v>
                </c:pt>
                <c:pt idx="3">
                  <c:v>-0.6</c:v>
                </c:pt>
                <c:pt idx="4">
                  <c:v>-0.1</c:v>
                </c:pt>
                <c:pt idx="5">
                  <c:v>-0.2</c:v>
                </c:pt>
                <c:pt idx="6">
                  <c:v>-2.3366641045352576E-2</c:v>
                </c:pt>
                <c:pt idx="7">
                  <c:v>0.4</c:v>
                </c:pt>
                <c:pt idx="8">
                  <c:v>0.7</c:v>
                </c:pt>
                <c:pt idx="9">
                  <c:v>0.6</c:v>
                </c:pt>
                <c:pt idx="10">
                  <c:v>0.65002297442180446</c:v>
                </c:pt>
                <c:pt idx="11">
                  <c:v>0.9</c:v>
                </c:pt>
                <c:pt idx="12">
                  <c:v>0.8</c:v>
                </c:pt>
                <c:pt idx="13">
                  <c:v>0.9</c:v>
                </c:pt>
                <c:pt idx="14">
                  <c:v>0.8</c:v>
                </c:pt>
                <c:pt idx="15">
                  <c:v>1.8</c:v>
                </c:pt>
                <c:pt idx="16">
                  <c:v>0.7</c:v>
                </c:pt>
              </c:numCache>
            </c:numRef>
          </c:val>
          <c:smooth val="1"/>
        </c:ser>
        <c:dLbls>
          <c:showLegendKey val="0"/>
          <c:showVal val="0"/>
          <c:showCatName val="0"/>
          <c:showSerName val="0"/>
          <c:showPercent val="0"/>
          <c:showBubbleSize val="0"/>
        </c:dLbls>
        <c:marker val="1"/>
        <c:smooth val="0"/>
        <c:axId val="215662592"/>
        <c:axId val="233788544"/>
      </c:lineChart>
      <c:catAx>
        <c:axId val="2156625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33788544"/>
        <c:crosses val="autoZero"/>
        <c:auto val="1"/>
        <c:lblAlgn val="ctr"/>
        <c:lblOffset val="100"/>
        <c:noMultiLvlLbl val="0"/>
      </c:catAx>
      <c:valAx>
        <c:axId val="233788544"/>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156625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000">
                <a:latin typeface="Georgia" panose="02040502050405020303" pitchFamily="18" charset="0"/>
              </a:rPr>
              <a:t>Διάγραμμα 1.3</a:t>
            </a:r>
            <a:r>
              <a:rPr lang="en-US" sz="1000">
                <a:latin typeface="Georgia" panose="02040502050405020303" pitchFamily="18" charset="0"/>
              </a:rPr>
              <a:t>: </a:t>
            </a:r>
            <a:r>
              <a:rPr lang="el-GR" sz="1000">
                <a:latin typeface="Georgia" panose="02040502050405020303" pitchFamily="18" charset="0"/>
              </a:rPr>
              <a:t>Τριμηνιαία</a:t>
            </a:r>
            <a:r>
              <a:rPr lang="el-GR" sz="1000" baseline="0">
                <a:latin typeface="Georgia" panose="02040502050405020303" pitchFamily="18" charset="0"/>
              </a:rPr>
              <a:t> απασχόληση κατά εθνικότητα</a:t>
            </a:r>
            <a:endParaRPr lang="en-US" sz="1000">
              <a:latin typeface="Georgia" panose="02040502050405020303" pitchFamily="18" charset="0"/>
            </a:endParaRPr>
          </a:p>
        </c:rich>
      </c:tx>
      <c:overlay val="0"/>
      <c:spPr>
        <a:noFill/>
        <a:ln>
          <a:noFill/>
        </a:ln>
        <a:effectLst/>
      </c:spPr>
    </c:title>
    <c:autoTitleDeleted val="0"/>
    <c:plotArea>
      <c:layout/>
      <c:lineChart>
        <c:grouping val="standard"/>
        <c:varyColors val="0"/>
        <c:ser>
          <c:idx val="1"/>
          <c:order val="1"/>
          <c:tx>
            <c:strRef>
              <c:f>graphs!$A$46</c:f>
              <c:strCache>
                <c:ptCount val="1"/>
                <c:pt idx="0">
                  <c:v>Κοινοτικοί</c:v>
                </c:pt>
              </c:strCache>
            </c:strRef>
          </c:tx>
          <c:spPr>
            <a:ln w="28575" cap="rnd">
              <a:solidFill>
                <a:schemeClr val="accent2"/>
              </a:solidFill>
              <a:round/>
            </a:ln>
            <a:effectLst/>
          </c:spPr>
          <c:marker>
            <c:symbol val="none"/>
          </c:marker>
          <c:dLbls>
            <c:dLbl>
              <c:idx val="16"/>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graphs!$C$44:$S$44</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2017q2</c:v>
                </c:pt>
              </c:strCache>
            </c:strRef>
          </c:cat>
          <c:val>
            <c:numRef>
              <c:f>graphs!$C$46:$S$46</c:f>
              <c:numCache>
                <c:formatCode>#,#00</c:formatCode>
                <c:ptCount val="17"/>
                <c:pt idx="0">
                  <c:v>-5.5759522716842582</c:v>
                </c:pt>
                <c:pt idx="1">
                  <c:v>-7.4074892300894675</c:v>
                </c:pt>
                <c:pt idx="2">
                  <c:v>-6.496945982057639</c:v>
                </c:pt>
                <c:pt idx="3">
                  <c:v>-6.5221521992259106</c:v>
                </c:pt>
                <c:pt idx="4">
                  <c:v>2.1664242517032761</c:v>
                </c:pt>
                <c:pt idx="5">
                  <c:v>-5.851940656376442</c:v>
                </c:pt>
                <c:pt idx="6">
                  <c:v>-4.9900517309988004</c:v>
                </c:pt>
                <c:pt idx="7">
                  <c:v>0.35740213324397985</c:v>
                </c:pt>
                <c:pt idx="8">
                  <c:v>-2.0795415006069966</c:v>
                </c:pt>
                <c:pt idx="9">
                  <c:v>4.6769795782093411</c:v>
                </c:pt>
                <c:pt idx="10">
                  <c:v>6.7724530207585758</c:v>
                </c:pt>
                <c:pt idx="11">
                  <c:v>0.8538497921386039</c:v>
                </c:pt>
                <c:pt idx="12">
                  <c:v>4.9365651379758901E-2</c:v>
                </c:pt>
                <c:pt idx="13">
                  <c:v>-0.83514887436454899</c:v>
                </c:pt>
                <c:pt idx="14">
                  <c:v>-0.19385271501496959</c:v>
                </c:pt>
                <c:pt idx="15" formatCode="General">
                  <c:v>3.7</c:v>
                </c:pt>
                <c:pt idx="16">
                  <c:v>2.8</c:v>
                </c:pt>
              </c:numCache>
            </c:numRef>
          </c:val>
          <c:smooth val="1"/>
        </c:ser>
        <c:ser>
          <c:idx val="2"/>
          <c:order val="2"/>
          <c:tx>
            <c:strRef>
              <c:f>graphs!$A$47</c:f>
              <c:strCache>
                <c:ptCount val="1"/>
                <c:pt idx="0">
                  <c:v>Τρίτες Χώρες</c:v>
                </c:pt>
              </c:strCache>
            </c:strRef>
          </c:tx>
          <c:spPr>
            <a:ln w="28575" cap="rnd">
              <a:solidFill>
                <a:schemeClr val="accent3"/>
              </a:solidFill>
              <a:prstDash val="sysDot"/>
              <a:round/>
            </a:ln>
            <a:effectLst/>
          </c:spPr>
          <c:marker>
            <c:symbol val="none"/>
          </c:marker>
          <c:dLbls>
            <c:dLbl>
              <c:idx val="16"/>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graphs!$C$44:$S$44</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2017q2</c:v>
                </c:pt>
              </c:strCache>
            </c:strRef>
          </c:cat>
          <c:val>
            <c:numRef>
              <c:f>graphs!$C$47:$S$47</c:f>
              <c:numCache>
                <c:formatCode>#,#00</c:formatCode>
                <c:ptCount val="17"/>
                <c:pt idx="0">
                  <c:v>2.4080394387561626</c:v>
                </c:pt>
                <c:pt idx="1">
                  <c:v>6.1994692340924473</c:v>
                </c:pt>
                <c:pt idx="2">
                  <c:v>3.3444718872584644</c:v>
                </c:pt>
                <c:pt idx="3">
                  <c:v>1.3229016352187912</c:v>
                </c:pt>
                <c:pt idx="4">
                  <c:v>-3.5848844401956939</c:v>
                </c:pt>
                <c:pt idx="5">
                  <c:v>-3.8464903327403732</c:v>
                </c:pt>
                <c:pt idx="6">
                  <c:v>-3.2694407375955308</c:v>
                </c:pt>
                <c:pt idx="7">
                  <c:v>-6.2801780899228703</c:v>
                </c:pt>
                <c:pt idx="8">
                  <c:v>7.9321534910173739</c:v>
                </c:pt>
                <c:pt idx="9">
                  <c:v>-0.85979057241310386</c:v>
                </c:pt>
                <c:pt idx="10">
                  <c:v>1.7311196598501795</c:v>
                </c:pt>
                <c:pt idx="11">
                  <c:v>-3.8146415895445642</c:v>
                </c:pt>
                <c:pt idx="12">
                  <c:v>7.5835431251508822</c:v>
                </c:pt>
                <c:pt idx="13">
                  <c:v>3.0026605853287691</c:v>
                </c:pt>
                <c:pt idx="14">
                  <c:v>-7.9003690036900309</c:v>
                </c:pt>
                <c:pt idx="15" formatCode="General">
                  <c:v>6.7</c:v>
                </c:pt>
                <c:pt idx="16">
                  <c:v>5.7</c:v>
                </c:pt>
              </c:numCache>
            </c:numRef>
          </c:val>
          <c:smooth val="1"/>
        </c:ser>
        <c:dLbls>
          <c:showLegendKey val="0"/>
          <c:showVal val="0"/>
          <c:showCatName val="0"/>
          <c:showSerName val="0"/>
          <c:showPercent val="0"/>
          <c:showBubbleSize val="0"/>
        </c:dLbls>
        <c:marker val="1"/>
        <c:smooth val="0"/>
        <c:axId val="152701184"/>
        <c:axId val="152702976"/>
      </c:lineChart>
      <c:lineChart>
        <c:grouping val="standard"/>
        <c:varyColors val="0"/>
        <c:ser>
          <c:idx val="0"/>
          <c:order val="0"/>
          <c:tx>
            <c:strRef>
              <c:f>graphs!$A$45</c:f>
              <c:strCache>
                <c:ptCount val="1"/>
                <c:pt idx="0">
                  <c:v>Κύπριοι</c:v>
                </c:pt>
              </c:strCache>
            </c:strRef>
          </c:tx>
          <c:spPr>
            <a:ln w="28575" cap="rnd">
              <a:solidFill>
                <a:schemeClr val="accent1"/>
              </a:solidFill>
              <a:prstDash val="sysDash"/>
              <a:round/>
            </a:ln>
            <a:effectLst/>
          </c:spPr>
          <c:marker>
            <c:symbol val="none"/>
          </c:marker>
          <c:dLbls>
            <c:dLbl>
              <c:idx val="16"/>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graphs!$C$44:$S$44</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2017q2</c:v>
                </c:pt>
              </c:strCache>
            </c:strRef>
          </c:cat>
          <c:val>
            <c:numRef>
              <c:f>graphs!$C$45:$S$45</c:f>
              <c:numCache>
                <c:formatCode>#,#00</c:formatCode>
                <c:ptCount val="17"/>
                <c:pt idx="0">
                  <c:v>-0.47014656081718442</c:v>
                </c:pt>
                <c:pt idx="1">
                  <c:v>0.28934680829553372</c:v>
                </c:pt>
                <c:pt idx="2">
                  <c:v>0.53948269449359998</c:v>
                </c:pt>
                <c:pt idx="3">
                  <c:v>-0.71239870946454786</c:v>
                </c:pt>
                <c:pt idx="4">
                  <c:v>-2.0716718239493872</c:v>
                </c:pt>
                <c:pt idx="5">
                  <c:v>3.3850792429115586</c:v>
                </c:pt>
                <c:pt idx="6">
                  <c:v>1.3670000785435974</c:v>
                </c:pt>
                <c:pt idx="7">
                  <c:v>1.0568196365645406</c:v>
                </c:pt>
                <c:pt idx="8">
                  <c:v>0.93430678351757734</c:v>
                </c:pt>
                <c:pt idx="9">
                  <c:v>-4.5907771084538069</c:v>
                </c:pt>
                <c:pt idx="10">
                  <c:v>1.4993011879804214</c:v>
                </c:pt>
                <c:pt idx="11">
                  <c:v>-0.99555580035182345</c:v>
                </c:pt>
                <c:pt idx="12">
                  <c:v>0.73157417098113342</c:v>
                </c:pt>
                <c:pt idx="13">
                  <c:v>0.26006666308262538</c:v>
                </c:pt>
                <c:pt idx="14">
                  <c:v>1.6639297563591242</c:v>
                </c:pt>
                <c:pt idx="15" formatCode="General">
                  <c:v>-3.8</c:v>
                </c:pt>
                <c:pt idx="16">
                  <c:v>3.6</c:v>
                </c:pt>
              </c:numCache>
            </c:numRef>
          </c:val>
          <c:smooth val="1"/>
        </c:ser>
        <c:dLbls>
          <c:showLegendKey val="0"/>
          <c:showVal val="0"/>
          <c:showCatName val="0"/>
          <c:showSerName val="0"/>
          <c:showPercent val="0"/>
          <c:showBubbleSize val="0"/>
        </c:dLbls>
        <c:marker val="1"/>
        <c:smooth val="0"/>
        <c:axId val="152706048"/>
        <c:axId val="152704512"/>
      </c:lineChart>
      <c:catAx>
        <c:axId val="15270118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02976"/>
        <c:crosses val="autoZero"/>
        <c:auto val="1"/>
        <c:lblAlgn val="ctr"/>
        <c:lblOffset val="100"/>
        <c:noMultiLvlLbl val="0"/>
      </c:catAx>
      <c:valAx>
        <c:axId val="152702976"/>
        <c:scaling>
          <c:orientation val="minMax"/>
          <c:max val="8"/>
          <c:min val="-8"/>
        </c:scaling>
        <c:delete val="0"/>
        <c:axPos val="l"/>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01184"/>
        <c:crosses val="autoZero"/>
        <c:crossBetween val="between"/>
      </c:valAx>
      <c:valAx>
        <c:axId val="152704512"/>
        <c:scaling>
          <c:orientation val="minMax"/>
        </c:scaling>
        <c:delete val="1"/>
        <c:axPos val="r"/>
        <c:numFmt formatCode="#,#00" sourceLinked="1"/>
        <c:majorTickMark val="out"/>
        <c:minorTickMark val="none"/>
        <c:tickLblPos val="nextTo"/>
        <c:crossAx val="152706048"/>
        <c:crosses val="max"/>
        <c:crossBetween val="between"/>
      </c:valAx>
      <c:catAx>
        <c:axId val="152706048"/>
        <c:scaling>
          <c:orientation val="minMax"/>
        </c:scaling>
        <c:delete val="1"/>
        <c:axPos val="b"/>
        <c:numFmt formatCode="General" sourceLinked="1"/>
        <c:majorTickMark val="out"/>
        <c:minorTickMark val="none"/>
        <c:tickLblPos val="nextTo"/>
        <c:crossAx val="1527045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b="0"/>
              <a:t> </a:t>
            </a:r>
            <a:r>
              <a:rPr lang="el-GR" sz="1000" b="0">
                <a:latin typeface="Georgia" panose="02040502050405020303" pitchFamily="18" charset="0"/>
              </a:rPr>
              <a:t>Διάγραμμα</a:t>
            </a:r>
            <a:r>
              <a:rPr lang="el-GR" sz="1000" b="0" baseline="0">
                <a:latin typeface="Georgia" panose="02040502050405020303" pitchFamily="18" charset="0"/>
              </a:rPr>
              <a:t> 2.2</a:t>
            </a:r>
            <a:r>
              <a:rPr lang="en-US" sz="1000" b="0" baseline="0">
                <a:latin typeface="Georgia" panose="02040502050405020303" pitchFamily="18" charset="0"/>
              </a:rPr>
              <a:t>: </a:t>
            </a:r>
            <a:r>
              <a:rPr lang="el-GR" sz="1000" b="0" baseline="0">
                <a:latin typeface="Georgia" panose="02040502050405020303" pitchFamily="18" charset="0"/>
              </a:rPr>
              <a:t>Τριμηνιαίο % μακροπρόθεσμης ανεργίας</a:t>
            </a:r>
            <a:r>
              <a:rPr lang="el-GR" sz="1000" b="0">
                <a:latin typeface="Georgia" panose="02040502050405020303" pitchFamily="18" charset="0"/>
              </a:rPr>
              <a:t>/εργατικό δυναμικό</a:t>
            </a:r>
            <a:r>
              <a:rPr lang="el-GR" b="0"/>
              <a:t> </a:t>
            </a:r>
          </a:p>
        </c:rich>
      </c:tx>
      <c:overlay val="0"/>
      <c:spPr>
        <a:noFill/>
        <a:ln>
          <a:noFill/>
        </a:ln>
        <a:effectLst/>
      </c:spPr>
    </c:title>
    <c:autoTitleDeleted val="0"/>
    <c:plotArea>
      <c:layout>
        <c:manualLayout>
          <c:layoutTarget val="inner"/>
          <c:xMode val="edge"/>
          <c:yMode val="edge"/>
          <c:x val="7.1599046790391474E-2"/>
          <c:y val="6.4846340074550479E-2"/>
          <c:w val="0.90941251093613296"/>
          <c:h val="0.6389978856809565"/>
        </c:manualLayout>
      </c:layout>
      <c:lineChart>
        <c:grouping val="standard"/>
        <c:varyColors val="0"/>
        <c:ser>
          <c:idx val="0"/>
          <c:order val="0"/>
          <c:tx>
            <c:strRef>
              <c:f>graphs!$A$90:$B$90</c:f>
              <c:strCache>
                <c:ptCount val="1"/>
                <c:pt idx="0">
                  <c:v> &gt;12 μήνες/εργατικό δυναμικό </c:v>
                </c:pt>
              </c:strCache>
            </c:strRef>
          </c:tx>
          <c:spPr>
            <a:ln w="28575" cap="rnd">
              <a:solidFill>
                <a:schemeClr val="accent1"/>
              </a:solidFill>
              <a:round/>
            </a:ln>
            <a:effectLst/>
          </c:spPr>
          <c:marker>
            <c:symbol val="none"/>
          </c:marker>
          <c:dLbls>
            <c:dLbl>
              <c:idx val="0"/>
              <c:layout>
                <c:manualLayout>
                  <c:x val="-6.8063962677820909E-3"/>
                  <c:y val="-2.774274611730812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movingAvg"/>
            <c:period val="2"/>
            <c:dispRSqr val="0"/>
            <c:dispEq val="0"/>
          </c:trendline>
          <c:cat>
            <c:strRef>
              <c:f>graphs!$E$89:$U$89</c:f>
              <c:strCache>
                <c:ptCount val="16"/>
                <c:pt idx="0">
                  <c:v>2013 q3</c:v>
                </c:pt>
                <c:pt idx="1">
                  <c:v>2013 q4</c:v>
                </c:pt>
                <c:pt idx="2">
                  <c:v>2014 q1</c:v>
                </c:pt>
                <c:pt idx="3">
                  <c:v>2014 q2</c:v>
                </c:pt>
                <c:pt idx="4">
                  <c:v>2014 q3</c:v>
                </c:pt>
                <c:pt idx="5">
                  <c:v>2014 q4</c:v>
                </c:pt>
                <c:pt idx="6">
                  <c:v>2015 q1</c:v>
                </c:pt>
                <c:pt idx="7">
                  <c:v>2015 q2</c:v>
                </c:pt>
                <c:pt idx="8">
                  <c:v>2015 q3</c:v>
                </c:pt>
                <c:pt idx="9">
                  <c:v>2015 q4</c:v>
                </c:pt>
                <c:pt idx="10">
                  <c:v>2016 q1</c:v>
                </c:pt>
                <c:pt idx="11">
                  <c:v>2016 q2</c:v>
                </c:pt>
                <c:pt idx="12">
                  <c:v>2016 q3</c:v>
                </c:pt>
                <c:pt idx="13">
                  <c:v>2016 q4</c:v>
                </c:pt>
                <c:pt idx="14">
                  <c:v>2017 q1</c:v>
                </c:pt>
                <c:pt idx="15">
                  <c:v>2017q2</c:v>
                </c:pt>
              </c:strCache>
            </c:strRef>
          </c:cat>
          <c:val>
            <c:numRef>
              <c:f>graphs!$E$90:$U$90</c:f>
              <c:numCache>
                <c:formatCode>General</c:formatCode>
                <c:ptCount val="16"/>
                <c:pt idx="0">
                  <c:v>6.3</c:v>
                </c:pt>
                <c:pt idx="1">
                  <c:v>6.7</c:v>
                </c:pt>
                <c:pt idx="2">
                  <c:v>7.4</c:v>
                </c:pt>
                <c:pt idx="3">
                  <c:v>7.7</c:v>
                </c:pt>
                <c:pt idx="4">
                  <c:v>7.7</c:v>
                </c:pt>
                <c:pt idx="5">
                  <c:v>7.7</c:v>
                </c:pt>
                <c:pt idx="6" formatCode="#,#00">
                  <c:v>7.625</c:v>
                </c:pt>
                <c:pt idx="7">
                  <c:v>7.6</c:v>
                </c:pt>
                <c:pt idx="8">
                  <c:v>6.8</c:v>
                </c:pt>
                <c:pt idx="9">
                  <c:v>6.1</c:v>
                </c:pt>
                <c:pt idx="10">
                  <c:v>5.8</c:v>
                </c:pt>
                <c:pt idx="11">
                  <c:v>5.6</c:v>
                </c:pt>
                <c:pt idx="12">
                  <c:v>5.7</c:v>
                </c:pt>
                <c:pt idx="13">
                  <c:v>5.8</c:v>
                </c:pt>
                <c:pt idx="14">
                  <c:v>5.3</c:v>
                </c:pt>
                <c:pt idx="15">
                  <c:v>4.9000000000000004</c:v>
                </c:pt>
              </c:numCache>
            </c:numRef>
          </c:val>
          <c:smooth val="1"/>
        </c:ser>
        <c:dLbls>
          <c:showLegendKey val="0"/>
          <c:showVal val="0"/>
          <c:showCatName val="0"/>
          <c:showSerName val="0"/>
          <c:showPercent val="0"/>
          <c:showBubbleSize val="0"/>
        </c:dLbls>
        <c:marker val="1"/>
        <c:smooth val="0"/>
        <c:axId val="152736128"/>
        <c:axId val="152737664"/>
      </c:lineChart>
      <c:catAx>
        <c:axId val="1527361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37664"/>
        <c:crosses val="autoZero"/>
        <c:auto val="1"/>
        <c:lblAlgn val="ctr"/>
        <c:lblOffset val="100"/>
        <c:noMultiLvlLbl val="0"/>
      </c:catAx>
      <c:valAx>
        <c:axId val="152737664"/>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a:t>
                </a:r>
                <a:endParaRPr lang="en-US"/>
              </a:p>
            </c:rich>
          </c:tx>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36128"/>
        <c:crosses val="autoZero"/>
        <c:crossBetween val="midCat"/>
        <c:majorUnit val="3"/>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100"/>
              <a:t>Διάγραμμα 2.1 Τριμηνιαίο %</a:t>
            </a:r>
            <a:r>
              <a:rPr lang="el-GR" sz="1100" baseline="0"/>
              <a:t> ανεργίας και % κενών θέσεων</a:t>
            </a:r>
            <a:endParaRPr lang="en-US" sz="1100"/>
          </a:p>
        </c:rich>
      </c:tx>
      <c:layout>
        <c:manualLayout>
          <c:xMode val="edge"/>
          <c:yMode val="edge"/>
          <c:x val="0.26557702474399092"/>
          <c:y val="2.7777777777777776E-2"/>
        </c:manualLayout>
      </c:layout>
      <c:overlay val="0"/>
      <c:spPr>
        <a:noFill/>
        <a:ln>
          <a:noFill/>
        </a:ln>
        <a:effectLst/>
      </c:spPr>
    </c:title>
    <c:autoTitleDeleted val="0"/>
    <c:plotArea>
      <c:layout/>
      <c:lineChart>
        <c:grouping val="standard"/>
        <c:varyColors val="0"/>
        <c:ser>
          <c:idx val="0"/>
          <c:order val="0"/>
          <c:tx>
            <c:strRef>
              <c:f>graphs!$A$69:$B$69</c:f>
              <c:strCache>
                <c:ptCount val="1"/>
                <c:pt idx="0">
                  <c:v>Ποσοστό κενών θέσεων</c:v>
                </c:pt>
              </c:strCache>
            </c:strRef>
          </c:tx>
          <c:spPr>
            <a:ln w="28575" cap="rnd">
              <a:solidFill>
                <a:schemeClr val="accent1"/>
              </a:solidFill>
              <a:round/>
            </a:ln>
            <a:effectLst/>
          </c:spPr>
          <c:marker>
            <c:symbol val="none"/>
          </c:marker>
          <c:dLbls>
            <c:dLbl>
              <c:idx val="16"/>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graphs!$D$68:$U$68</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2017q2</c:v>
                </c:pt>
              </c:strCache>
            </c:strRef>
          </c:cat>
          <c:val>
            <c:numRef>
              <c:f>graphs!$D$69:$U$69</c:f>
              <c:numCache>
                <c:formatCode>General</c:formatCode>
                <c:ptCount val="17"/>
                <c:pt idx="0">
                  <c:v>0.83</c:v>
                </c:pt>
                <c:pt idx="1">
                  <c:v>0.4</c:v>
                </c:pt>
                <c:pt idx="2">
                  <c:v>0.2</c:v>
                </c:pt>
                <c:pt idx="3">
                  <c:v>0.4</c:v>
                </c:pt>
                <c:pt idx="4" formatCode="#,#00">
                  <c:v>1.0622755726537254</c:v>
                </c:pt>
                <c:pt idx="5">
                  <c:v>1.2</c:v>
                </c:pt>
                <c:pt idx="6" formatCode="#,#00">
                  <c:v>0.35</c:v>
                </c:pt>
                <c:pt idx="7" formatCode="#,#00">
                  <c:v>0.34</c:v>
                </c:pt>
                <c:pt idx="8" formatCode="#,#00">
                  <c:v>0.73806889316343127</c:v>
                </c:pt>
                <c:pt idx="9" formatCode="#,#00">
                  <c:v>1.0509163655136811</c:v>
                </c:pt>
                <c:pt idx="10" formatCode="#,#00">
                  <c:v>0.75312580674976648</c:v>
                </c:pt>
                <c:pt idx="11" formatCode="#,#00">
                  <c:v>0.78</c:v>
                </c:pt>
                <c:pt idx="12" formatCode="#,#00">
                  <c:v>0.88854567848135912</c:v>
                </c:pt>
                <c:pt idx="13" formatCode="#,#00">
                  <c:v>0.86814696268620162</c:v>
                </c:pt>
                <c:pt idx="14" formatCode="#,#00">
                  <c:v>0.99018892402497372</c:v>
                </c:pt>
                <c:pt idx="15" formatCode="#,#00">
                  <c:v>1.1000000000000001</c:v>
                </c:pt>
                <c:pt idx="16">
                  <c:v>0.8</c:v>
                </c:pt>
              </c:numCache>
            </c:numRef>
          </c:val>
          <c:smooth val="1"/>
        </c:ser>
        <c:dLbls>
          <c:showLegendKey val="0"/>
          <c:showVal val="0"/>
          <c:showCatName val="0"/>
          <c:showSerName val="0"/>
          <c:showPercent val="0"/>
          <c:showBubbleSize val="0"/>
        </c:dLbls>
        <c:marker val="1"/>
        <c:smooth val="0"/>
        <c:axId val="152765952"/>
        <c:axId val="152767488"/>
      </c:lineChart>
      <c:lineChart>
        <c:grouping val="standard"/>
        <c:varyColors val="0"/>
        <c:ser>
          <c:idx val="1"/>
          <c:order val="1"/>
          <c:tx>
            <c:strRef>
              <c:f>graphs!$A$70:$B$70</c:f>
              <c:strCache>
                <c:ptCount val="1"/>
                <c:pt idx="0">
                  <c:v>Ποσοστό ανεργίας</c:v>
                </c:pt>
              </c:strCache>
            </c:strRef>
          </c:tx>
          <c:spPr>
            <a:ln w="28575" cap="rnd">
              <a:solidFill>
                <a:schemeClr val="accent2"/>
              </a:solidFill>
              <a:prstDash val="sysDash"/>
              <a:round/>
            </a:ln>
            <a:effectLst/>
          </c:spPr>
          <c:marker>
            <c:symbol val="none"/>
          </c:marker>
          <c:dLbls>
            <c:dLbl>
              <c:idx val="16"/>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Georgia" panose="02040502050405020303" pitchFamily="18" charset="0"/>
                    <a:ea typeface="+mn-ea"/>
                    <a:cs typeface="+mn-cs"/>
                  </a:defRPr>
                </a:pPr>
                <a:endParaRPr lang="el-G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graphs!$D$68:$U$68</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2017q2</c:v>
                </c:pt>
              </c:strCache>
            </c:strRef>
          </c:cat>
          <c:val>
            <c:numRef>
              <c:f>graphs!$D$70:$U$70</c:f>
              <c:numCache>
                <c:formatCode>#,#00</c:formatCode>
                <c:ptCount val="17"/>
                <c:pt idx="0">
                  <c:v>15.7</c:v>
                </c:pt>
                <c:pt idx="1">
                  <c:v>16.5</c:v>
                </c:pt>
                <c:pt idx="2">
                  <c:v>16.3</c:v>
                </c:pt>
                <c:pt idx="3">
                  <c:v>16.2</c:v>
                </c:pt>
                <c:pt idx="4">
                  <c:v>15.9</c:v>
                </c:pt>
                <c:pt idx="5">
                  <c:v>16.3</c:v>
                </c:pt>
                <c:pt idx="6">
                  <c:v>16.399999999999999</c:v>
                </c:pt>
                <c:pt idx="7">
                  <c:v>16.600000000000001</c:v>
                </c:pt>
                <c:pt idx="8">
                  <c:v>15.2</c:v>
                </c:pt>
                <c:pt idx="9">
                  <c:v>14.9</c:v>
                </c:pt>
                <c:pt idx="10">
                  <c:v>13</c:v>
                </c:pt>
                <c:pt idx="11" formatCode="General">
                  <c:v>13.2</c:v>
                </c:pt>
                <c:pt idx="12" formatCode="General">
                  <c:v>12.9</c:v>
                </c:pt>
                <c:pt idx="13" formatCode="General">
                  <c:v>13</c:v>
                </c:pt>
                <c:pt idx="14" formatCode="General">
                  <c:v>13.1</c:v>
                </c:pt>
                <c:pt idx="15" formatCode="General">
                  <c:v>12.5</c:v>
                </c:pt>
                <c:pt idx="16" formatCode="General">
                  <c:v>11</c:v>
                </c:pt>
              </c:numCache>
            </c:numRef>
          </c:val>
          <c:smooth val="1"/>
        </c:ser>
        <c:dLbls>
          <c:showLegendKey val="0"/>
          <c:showVal val="0"/>
          <c:showCatName val="0"/>
          <c:showSerName val="0"/>
          <c:showPercent val="0"/>
          <c:showBubbleSize val="0"/>
        </c:dLbls>
        <c:marker val="1"/>
        <c:smooth val="0"/>
        <c:axId val="152779776"/>
        <c:axId val="152777856"/>
      </c:lineChart>
      <c:catAx>
        <c:axId val="152765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67488"/>
        <c:crosses val="autoZero"/>
        <c:auto val="1"/>
        <c:lblAlgn val="ctr"/>
        <c:lblOffset val="100"/>
        <c:noMultiLvlLbl val="0"/>
      </c:catAx>
      <c:valAx>
        <c:axId val="152767488"/>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c:rich>
          </c:tx>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65952"/>
        <c:crosses val="autoZero"/>
        <c:crossBetween val="between"/>
      </c:valAx>
      <c:valAx>
        <c:axId val="152777856"/>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c:rich>
          </c:tx>
          <c:overlay val="0"/>
          <c:spPr>
            <a:noFill/>
            <a:ln>
              <a:noFill/>
            </a:ln>
            <a:effectLst/>
          </c:sp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79776"/>
        <c:crosses val="max"/>
        <c:crossBetween val="between"/>
      </c:valAx>
      <c:catAx>
        <c:axId val="152779776"/>
        <c:scaling>
          <c:orientation val="minMax"/>
        </c:scaling>
        <c:delete val="1"/>
        <c:axPos val="b"/>
        <c:numFmt formatCode="General" sourceLinked="1"/>
        <c:majorTickMark val="out"/>
        <c:minorTickMark val="none"/>
        <c:tickLblPos val="nextTo"/>
        <c:crossAx val="1527778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533399</xdr:colOff>
      <xdr:row>3</xdr:row>
      <xdr:rowOff>176212</xdr:rowOff>
    </xdr:from>
    <xdr:to>
      <xdr:col>15</xdr:col>
      <xdr:colOff>707572</xdr:colOff>
      <xdr:row>22</xdr:row>
      <xdr:rowOff>122464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352424</xdr:colOff>
      <xdr:row>26</xdr:row>
      <xdr:rowOff>157162</xdr:rowOff>
    </xdr:from>
    <xdr:to>
      <xdr:col>15</xdr:col>
      <xdr:colOff>557894</xdr:colOff>
      <xdr:row>41</xdr:row>
      <xdr:rowOff>42862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48</xdr:row>
      <xdr:rowOff>0</xdr:rowOff>
    </xdr:from>
    <xdr:to>
      <xdr:col>15</xdr:col>
      <xdr:colOff>639536</xdr:colOff>
      <xdr:row>65</xdr:row>
      <xdr:rowOff>81643</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571500</xdr:colOff>
      <xdr:row>90</xdr:row>
      <xdr:rowOff>128586</xdr:rowOff>
    </xdr:from>
    <xdr:to>
      <xdr:col>15</xdr:col>
      <xdr:colOff>693965</xdr:colOff>
      <xdr:row>113</xdr:row>
      <xdr:rowOff>40821</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13606</xdr:colOff>
      <xdr:row>71</xdr:row>
      <xdr:rowOff>23131</xdr:rowOff>
    </xdr:from>
    <xdr:to>
      <xdr:col>15</xdr:col>
      <xdr:colOff>734786</xdr:colOff>
      <xdr:row>87</xdr:row>
      <xdr:rowOff>149679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2" name="Table319" displayName="Table319" ref="C5:P27" totalsRowShown="0" headerRowDxfId="15" dataDxfId="14">
  <autoFilter ref="C5:P27"/>
  <tableColumns count="14">
    <tableColumn id="1" name="Program" dataDxfId="13"/>
    <tableColumn id="2" name="Target Group" dataDxfId="12"/>
    <tableColumn id="12" name="Duration of the program" dataDxfId="11"/>
    <tableColumn id="13" name="Total Budget" dataDxfId="10"/>
    <tableColumn id="14" name="Budget 2015" dataDxfId="9"/>
    <tableColumn id="9" name="Budget 2016" dataDxfId="8"/>
    <tableColumn id="10" name="Budget 2017" dataDxfId="7"/>
    <tableColumn id="3" name="Employment/ Training Duration in months" dataDxfId="6"/>
    <tableColumn id="11" name="Total Expected Employment" dataDxfId="5"/>
    <tableColumn id="16" name="Call Dates" dataDxfId="4"/>
    <tableColumn id="17" name="Applicants for each call" dataDxfId="3"/>
    <tableColumn id="18" name="Successful applications for each call" dataDxfId="2"/>
    <tableColumn id="4" name="Comment" dataDxfId="1"/>
    <tableColumn id="15" name="Budget sourc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view="pageBreakPreview" zoomScale="85" zoomScaleNormal="40" zoomScaleSheetLayoutView="85" workbookViewId="0">
      <selection activeCell="A13" sqref="A13"/>
    </sheetView>
  </sheetViews>
  <sheetFormatPr defaultColWidth="8.85546875" defaultRowHeight="18"/>
  <cols>
    <col min="1" max="1" width="58" style="8" customWidth="1"/>
    <col min="2" max="2" width="12.85546875" style="8" customWidth="1"/>
    <col min="3" max="4" width="8.85546875" style="8"/>
    <col min="5" max="5" width="10.28515625" style="8" customWidth="1"/>
    <col min="6" max="6" width="13.7109375" style="8" customWidth="1"/>
    <col min="7" max="256" width="8.85546875" style="8"/>
    <col min="257" max="257" width="58" style="8" customWidth="1"/>
    <col min="258" max="258" width="12.85546875" style="8" customWidth="1"/>
    <col min="259" max="260" width="8.85546875" style="8"/>
    <col min="261" max="261" width="10.28515625" style="8" customWidth="1"/>
    <col min="262" max="262" width="13.7109375" style="8" customWidth="1"/>
    <col min="263" max="512" width="8.85546875" style="8"/>
    <col min="513" max="513" width="58" style="8" customWidth="1"/>
    <col min="514" max="514" width="12.85546875" style="8" customWidth="1"/>
    <col min="515" max="516" width="8.85546875" style="8"/>
    <col min="517" max="517" width="10.28515625" style="8" customWidth="1"/>
    <col min="518" max="518" width="13.7109375" style="8" customWidth="1"/>
    <col min="519" max="768" width="8.85546875" style="8"/>
    <col min="769" max="769" width="58" style="8" customWidth="1"/>
    <col min="770" max="770" width="12.85546875" style="8" customWidth="1"/>
    <col min="771" max="772" width="8.85546875" style="8"/>
    <col min="773" max="773" width="10.28515625" style="8" customWidth="1"/>
    <col min="774" max="774" width="13.7109375" style="8" customWidth="1"/>
    <col min="775" max="1024" width="8.85546875" style="8"/>
    <col min="1025" max="1025" width="58" style="8" customWidth="1"/>
    <col min="1026" max="1026" width="12.85546875" style="8" customWidth="1"/>
    <col min="1027" max="1028" width="8.85546875" style="8"/>
    <col min="1029" max="1029" width="10.28515625" style="8" customWidth="1"/>
    <col min="1030" max="1030" width="13.7109375" style="8" customWidth="1"/>
    <col min="1031" max="1280" width="8.85546875" style="8"/>
    <col min="1281" max="1281" width="58" style="8" customWidth="1"/>
    <col min="1282" max="1282" width="12.85546875" style="8" customWidth="1"/>
    <col min="1283" max="1284" width="8.85546875" style="8"/>
    <col min="1285" max="1285" width="10.28515625" style="8" customWidth="1"/>
    <col min="1286" max="1286" width="13.7109375" style="8" customWidth="1"/>
    <col min="1287" max="1536" width="8.85546875" style="8"/>
    <col min="1537" max="1537" width="58" style="8" customWidth="1"/>
    <col min="1538" max="1538" width="12.85546875" style="8" customWidth="1"/>
    <col min="1539" max="1540" width="8.85546875" style="8"/>
    <col min="1541" max="1541" width="10.28515625" style="8" customWidth="1"/>
    <col min="1542" max="1542" width="13.7109375" style="8" customWidth="1"/>
    <col min="1543" max="1792" width="8.85546875" style="8"/>
    <col min="1793" max="1793" width="58" style="8" customWidth="1"/>
    <col min="1794" max="1794" width="12.85546875" style="8" customWidth="1"/>
    <col min="1795" max="1796" width="8.85546875" style="8"/>
    <col min="1797" max="1797" width="10.28515625" style="8" customWidth="1"/>
    <col min="1798" max="1798" width="13.7109375" style="8" customWidth="1"/>
    <col min="1799" max="2048" width="8.85546875" style="8"/>
    <col min="2049" max="2049" width="58" style="8" customWidth="1"/>
    <col min="2050" max="2050" width="12.85546875" style="8" customWidth="1"/>
    <col min="2051" max="2052" width="8.85546875" style="8"/>
    <col min="2053" max="2053" width="10.28515625" style="8" customWidth="1"/>
    <col min="2054" max="2054" width="13.7109375" style="8" customWidth="1"/>
    <col min="2055" max="2304" width="8.85546875" style="8"/>
    <col min="2305" max="2305" width="58" style="8" customWidth="1"/>
    <col min="2306" max="2306" width="12.85546875" style="8" customWidth="1"/>
    <col min="2307" max="2308" width="8.85546875" style="8"/>
    <col min="2309" max="2309" width="10.28515625" style="8" customWidth="1"/>
    <col min="2310" max="2310" width="13.7109375" style="8" customWidth="1"/>
    <col min="2311" max="2560" width="8.85546875" style="8"/>
    <col min="2561" max="2561" width="58" style="8" customWidth="1"/>
    <col min="2562" max="2562" width="12.85546875" style="8" customWidth="1"/>
    <col min="2563" max="2564" width="8.85546875" style="8"/>
    <col min="2565" max="2565" width="10.28515625" style="8" customWidth="1"/>
    <col min="2566" max="2566" width="13.7109375" style="8" customWidth="1"/>
    <col min="2567" max="2816" width="8.85546875" style="8"/>
    <col min="2817" max="2817" width="58" style="8" customWidth="1"/>
    <col min="2818" max="2818" width="12.85546875" style="8" customWidth="1"/>
    <col min="2819" max="2820" width="8.85546875" style="8"/>
    <col min="2821" max="2821" width="10.28515625" style="8" customWidth="1"/>
    <col min="2822" max="2822" width="13.7109375" style="8" customWidth="1"/>
    <col min="2823" max="3072" width="8.85546875" style="8"/>
    <col min="3073" max="3073" width="58" style="8" customWidth="1"/>
    <col min="3074" max="3074" width="12.85546875" style="8" customWidth="1"/>
    <col min="3075" max="3076" width="8.85546875" style="8"/>
    <col min="3077" max="3077" width="10.28515625" style="8" customWidth="1"/>
    <col min="3078" max="3078" width="13.7109375" style="8" customWidth="1"/>
    <col min="3079" max="3328" width="8.85546875" style="8"/>
    <col min="3329" max="3329" width="58" style="8" customWidth="1"/>
    <col min="3330" max="3330" width="12.85546875" style="8" customWidth="1"/>
    <col min="3331" max="3332" width="8.85546875" style="8"/>
    <col min="3333" max="3333" width="10.28515625" style="8" customWidth="1"/>
    <col min="3334" max="3334" width="13.7109375" style="8" customWidth="1"/>
    <col min="3335" max="3584" width="8.85546875" style="8"/>
    <col min="3585" max="3585" width="58" style="8" customWidth="1"/>
    <col min="3586" max="3586" width="12.85546875" style="8" customWidth="1"/>
    <col min="3587" max="3588" width="8.85546875" style="8"/>
    <col min="3589" max="3589" width="10.28515625" style="8" customWidth="1"/>
    <col min="3590" max="3590" width="13.7109375" style="8" customWidth="1"/>
    <col min="3591" max="3840" width="8.85546875" style="8"/>
    <col min="3841" max="3841" width="58" style="8" customWidth="1"/>
    <col min="3842" max="3842" width="12.85546875" style="8" customWidth="1"/>
    <col min="3843" max="3844" width="8.85546875" style="8"/>
    <col min="3845" max="3845" width="10.28515625" style="8" customWidth="1"/>
    <col min="3846" max="3846" width="13.7109375" style="8" customWidth="1"/>
    <col min="3847" max="4096" width="8.85546875" style="8"/>
    <col min="4097" max="4097" width="58" style="8" customWidth="1"/>
    <col min="4098" max="4098" width="12.85546875" style="8" customWidth="1"/>
    <col min="4099" max="4100" width="8.85546875" style="8"/>
    <col min="4101" max="4101" width="10.28515625" style="8" customWidth="1"/>
    <col min="4102" max="4102" width="13.7109375" style="8" customWidth="1"/>
    <col min="4103" max="4352" width="8.85546875" style="8"/>
    <col min="4353" max="4353" width="58" style="8" customWidth="1"/>
    <col min="4354" max="4354" width="12.85546875" style="8" customWidth="1"/>
    <col min="4355" max="4356" width="8.85546875" style="8"/>
    <col min="4357" max="4357" width="10.28515625" style="8" customWidth="1"/>
    <col min="4358" max="4358" width="13.7109375" style="8" customWidth="1"/>
    <col min="4359" max="4608" width="8.85546875" style="8"/>
    <col min="4609" max="4609" width="58" style="8" customWidth="1"/>
    <col min="4610" max="4610" width="12.85546875" style="8" customWidth="1"/>
    <col min="4611" max="4612" width="8.85546875" style="8"/>
    <col min="4613" max="4613" width="10.28515625" style="8" customWidth="1"/>
    <col min="4614" max="4614" width="13.7109375" style="8" customWidth="1"/>
    <col min="4615" max="4864" width="8.85546875" style="8"/>
    <col min="4865" max="4865" width="58" style="8" customWidth="1"/>
    <col min="4866" max="4866" width="12.85546875" style="8" customWidth="1"/>
    <col min="4867" max="4868" width="8.85546875" style="8"/>
    <col min="4869" max="4869" width="10.28515625" style="8" customWidth="1"/>
    <col min="4870" max="4870" width="13.7109375" style="8" customWidth="1"/>
    <col min="4871" max="5120" width="8.85546875" style="8"/>
    <col min="5121" max="5121" width="58" style="8" customWidth="1"/>
    <col min="5122" max="5122" width="12.85546875" style="8" customWidth="1"/>
    <col min="5123" max="5124" width="8.85546875" style="8"/>
    <col min="5125" max="5125" width="10.28515625" style="8" customWidth="1"/>
    <col min="5126" max="5126" width="13.7109375" style="8" customWidth="1"/>
    <col min="5127" max="5376" width="8.85546875" style="8"/>
    <col min="5377" max="5377" width="58" style="8" customWidth="1"/>
    <col min="5378" max="5378" width="12.85546875" style="8" customWidth="1"/>
    <col min="5379" max="5380" width="8.85546875" style="8"/>
    <col min="5381" max="5381" width="10.28515625" style="8" customWidth="1"/>
    <col min="5382" max="5382" width="13.7109375" style="8" customWidth="1"/>
    <col min="5383" max="5632" width="8.85546875" style="8"/>
    <col min="5633" max="5633" width="58" style="8" customWidth="1"/>
    <col min="5634" max="5634" width="12.85546875" style="8" customWidth="1"/>
    <col min="5635" max="5636" width="8.85546875" style="8"/>
    <col min="5637" max="5637" width="10.28515625" style="8" customWidth="1"/>
    <col min="5638" max="5638" width="13.7109375" style="8" customWidth="1"/>
    <col min="5639" max="5888" width="8.85546875" style="8"/>
    <col min="5889" max="5889" width="58" style="8" customWidth="1"/>
    <col min="5890" max="5890" width="12.85546875" style="8" customWidth="1"/>
    <col min="5891" max="5892" width="8.85546875" style="8"/>
    <col min="5893" max="5893" width="10.28515625" style="8" customWidth="1"/>
    <col min="5894" max="5894" width="13.7109375" style="8" customWidth="1"/>
    <col min="5895" max="6144" width="8.85546875" style="8"/>
    <col min="6145" max="6145" width="58" style="8" customWidth="1"/>
    <col min="6146" max="6146" width="12.85546875" style="8" customWidth="1"/>
    <col min="6147" max="6148" width="8.85546875" style="8"/>
    <col min="6149" max="6149" width="10.28515625" style="8" customWidth="1"/>
    <col min="6150" max="6150" width="13.7109375" style="8" customWidth="1"/>
    <col min="6151" max="6400" width="8.85546875" style="8"/>
    <col min="6401" max="6401" width="58" style="8" customWidth="1"/>
    <col min="6402" max="6402" width="12.85546875" style="8" customWidth="1"/>
    <col min="6403" max="6404" width="8.85546875" style="8"/>
    <col min="6405" max="6405" width="10.28515625" style="8" customWidth="1"/>
    <col min="6406" max="6406" width="13.7109375" style="8" customWidth="1"/>
    <col min="6407" max="6656" width="8.85546875" style="8"/>
    <col min="6657" max="6657" width="58" style="8" customWidth="1"/>
    <col min="6658" max="6658" width="12.85546875" style="8" customWidth="1"/>
    <col min="6659" max="6660" width="8.85546875" style="8"/>
    <col min="6661" max="6661" width="10.28515625" style="8" customWidth="1"/>
    <col min="6662" max="6662" width="13.7109375" style="8" customWidth="1"/>
    <col min="6663" max="6912" width="8.85546875" style="8"/>
    <col min="6913" max="6913" width="58" style="8" customWidth="1"/>
    <col min="6914" max="6914" width="12.85546875" style="8" customWidth="1"/>
    <col min="6915" max="6916" width="8.85546875" style="8"/>
    <col min="6917" max="6917" width="10.28515625" style="8" customWidth="1"/>
    <col min="6918" max="6918" width="13.7109375" style="8" customWidth="1"/>
    <col min="6919" max="7168" width="8.85546875" style="8"/>
    <col min="7169" max="7169" width="58" style="8" customWidth="1"/>
    <col min="7170" max="7170" width="12.85546875" style="8" customWidth="1"/>
    <col min="7171" max="7172" width="8.85546875" style="8"/>
    <col min="7173" max="7173" width="10.28515625" style="8" customWidth="1"/>
    <col min="7174" max="7174" width="13.7109375" style="8" customWidth="1"/>
    <col min="7175" max="7424" width="8.85546875" style="8"/>
    <col min="7425" max="7425" width="58" style="8" customWidth="1"/>
    <col min="7426" max="7426" width="12.85546875" style="8" customWidth="1"/>
    <col min="7427" max="7428" width="8.85546875" style="8"/>
    <col min="7429" max="7429" width="10.28515625" style="8" customWidth="1"/>
    <col min="7430" max="7430" width="13.7109375" style="8" customWidth="1"/>
    <col min="7431" max="7680" width="8.85546875" style="8"/>
    <col min="7681" max="7681" width="58" style="8" customWidth="1"/>
    <col min="7682" max="7682" width="12.85546875" style="8" customWidth="1"/>
    <col min="7683" max="7684" width="8.85546875" style="8"/>
    <col min="7685" max="7685" width="10.28515625" style="8" customWidth="1"/>
    <col min="7686" max="7686" width="13.7109375" style="8" customWidth="1"/>
    <col min="7687" max="7936" width="8.85546875" style="8"/>
    <col min="7937" max="7937" width="58" style="8" customWidth="1"/>
    <col min="7938" max="7938" width="12.85546875" style="8" customWidth="1"/>
    <col min="7939" max="7940" width="8.85546875" style="8"/>
    <col min="7941" max="7941" width="10.28515625" style="8" customWidth="1"/>
    <col min="7942" max="7942" width="13.7109375" style="8" customWidth="1"/>
    <col min="7943" max="8192" width="8.85546875" style="8"/>
    <col min="8193" max="8193" width="58" style="8" customWidth="1"/>
    <col min="8194" max="8194" width="12.85546875" style="8" customWidth="1"/>
    <col min="8195" max="8196" width="8.85546875" style="8"/>
    <col min="8197" max="8197" width="10.28515625" style="8" customWidth="1"/>
    <col min="8198" max="8198" width="13.7109375" style="8" customWidth="1"/>
    <col min="8199" max="8448" width="8.85546875" style="8"/>
    <col min="8449" max="8449" width="58" style="8" customWidth="1"/>
    <col min="8450" max="8450" width="12.85546875" style="8" customWidth="1"/>
    <col min="8451" max="8452" width="8.85546875" style="8"/>
    <col min="8453" max="8453" width="10.28515625" style="8" customWidth="1"/>
    <col min="8454" max="8454" width="13.7109375" style="8" customWidth="1"/>
    <col min="8455" max="8704" width="8.85546875" style="8"/>
    <col min="8705" max="8705" width="58" style="8" customWidth="1"/>
    <col min="8706" max="8706" width="12.85546875" style="8" customWidth="1"/>
    <col min="8707" max="8708" width="8.85546875" style="8"/>
    <col min="8709" max="8709" width="10.28515625" style="8" customWidth="1"/>
    <col min="8710" max="8710" width="13.7109375" style="8" customWidth="1"/>
    <col min="8711" max="8960" width="8.85546875" style="8"/>
    <col min="8961" max="8961" width="58" style="8" customWidth="1"/>
    <col min="8962" max="8962" width="12.85546875" style="8" customWidth="1"/>
    <col min="8963" max="8964" width="8.85546875" style="8"/>
    <col min="8965" max="8965" width="10.28515625" style="8" customWidth="1"/>
    <col min="8966" max="8966" width="13.7109375" style="8" customWidth="1"/>
    <col min="8967" max="9216" width="8.85546875" style="8"/>
    <col min="9217" max="9217" width="58" style="8" customWidth="1"/>
    <col min="9218" max="9218" width="12.85546875" style="8" customWidth="1"/>
    <col min="9219" max="9220" width="8.85546875" style="8"/>
    <col min="9221" max="9221" width="10.28515625" style="8" customWidth="1"/>
    <col min="9222" max="9222" width="13.7109375" style="8" customWidth="1"/>
    <col min="9223" max="9472" width="8.85546875" style="8"/>
    <col min="9473" max="9473" width="58" style="8" customWidth="1"/>
    <col min="9474" max="9474" width="12.85546875" style="8" customWidth="1"/>
    <col min="9475" max="9476" width="8.85546875" style="8"/>
    <col min="9477" max="9477" width="10.28515625" style="8" customWidth="1"/>
    <col min="9478" max="9478" width="13.7109375" style="8" customWidth="1"/>
    <col min="9479" max="9728" width="8.85546875" style="8"/>
    <col min="9729" max="9729" width="58" style="8" customWidth="1"/>
    <col min="9730" max="9730" width="12.85546875" style="8" customWidth="1"/>
    <col min="9731" max="9732" width="8.85546875" style="8"/>
    <col min="9733" max="9733" width="10.28515625" style="8" customWidth="1"/>
    <col min="9734" max="9734" width="13.7109375" style="8" customWidth="1"/>
    <col min="9735" max="9984" width="8.85546875" style="8"/>
    <col min="9985" max="9985" width="58" style="8" customWidth="1"/>
    <col min="9986" max="9986" width="12.85546875" style="8" customWidth="1"/>
    <col min="9987" max="9988" width="8.85546875" style="8"/>
    <col min="9989" max="9989" width="10.28515625" style="8" customWidth="1"/>
    <col min="9990" max="9990" width="13.7109375" style="8" customWidth="1"/>
    <col min="9991" max="10240" width="8.85546875" style="8"/>
    <col min="10241" max="10241" width="58" style="8" customWidth="1"/>
    <col min="10242" max="10242" width="12.85546875" style="8" customWidth="1"/>
    <col min="10243" max="10244" width="8.85546875" style="8"/>
    <col min="10245" max="10245" width="10.28515625" style="8" customWidth="1"/>
    <col min="10246" max="10246" width="13.7109375" style="8" customWidth="1"/>
    <col min="10247" max="10496" width="8.85546875" style="8"/>
    <col min="10497" max="10497" width="58" style="8" customWidth="1"/>
    <col min="10498" max="10498" width="12.85546875" style="8" customWidth="1"/>
    <col min="10499" max="10500" width="8.85546875" style="8"/>
    <col min="10501" max="10501" width="10.28515625" style="8" customWidth="1"/>
    <col min="10502" max="10502" width="13.7109375" style="8" customWidth="1"/>
    <col min="10503" max="10752" width="8.85546875" style="8"/>
    <col min="10753" max="10753" width="58" style="8" customWidth="1"/>
    <col min="10754" max="10754" width="12.85546875" style="8" customWidth="1"/>
    <col min="10755" max="10756" width="8.85546875" style="8"/>
    <col min="10757" max="10757" width="10.28515625" style="8" customWidth="1"/>
    <col min="10758" max="10758" width="13.7109375" style="8" customWidth="1"/>
    <col min="10759" max="11008" width="8.85546875" style="8"/>
    <col min="11009" max="11009" width="58" style="8" customWidth="1"/>
    <col min="11010" max="11010" width="12.85546875" style="8" customWidth="1"/>
    <col min="11011" max="11012" width="8.85546875" style="8"/>
    <col min="11013" max="11013" width="10.28515625" style="8" customWidth="1"/>
    <col min="11014" max="11014" width="13.7109375" style="8" customWidth="1"/>
    <col min="11015" max="11264" width="8.85546875" style="8"/>
    <col min="11265" max="11265" width="58" style="8" customWidth="1"/>
    <col min="11266" max="11266" width="12.85546875" style="8" customWidth="1"/>
    <col min="11267" max="11268" width="8.85546875" style="8"/>
    <col min="11269" max="11269" width="10.28515625" style="8" customWidth="1"/>
    <col min="11270" max="11270" width="13.7109375" style="8" customWidth="1"/>
    <col min="11271" max="11520" width="8.85546875" style="8"/>
    <col min="11521" max="11521" width="58" style="8" customWidth="1"/>
    <col min="11522" max="11522" width="12.85546875" style="8" customWidth="1"/>
    <col min="11523" max="11524" width="8.85546875" style="8"/>
    <col min="11525" max="11525" width="10.28515625" style="8" customWidth="1"/>
    <col min="11526" max="11526" width="13.7109375" style="8" customWidth="1"/>
    <col min="11527" max="11776" width="8.85546875" style="8"/>
    <col min="11777" max="11777" width="58" style="8" customWidth="1"/>
    <col min="11778" max="11778" width="12.85546875" style="8" customWidth="1"/>
    <col min="11779" max="11780" width="8.85546875" style="8"/>
    <col min="11781" max="11781" width="10.28515625" style="8" customWidth="1"/>
    <col min="11782" max="11782" width="13.7109375" style="8" customWidth="1"/>
    <col min="11783" max="12032" width="8.85546875" style="8"/>
    <col min="12033" max="12033" width="58" style="8" customWidth="1"/>
    <col min="12034" max="12034" width="12.85546875" style="8" customWidth="1"/>
    <col min="12035" max="12036" width="8.85546875" style="8"/>
    <col min="12037" max="12037" width="10.28515625" style="8" customWidth="1"/>
    <col min="12038" max="12038" width="13.7109375" style="8" customWidth="1"/>
    <col min="12039" max="12288" width="8.85546875" style="8"/>
    <col min="12289" max="12289" width="58" style="8" customWidth="1"/>
    <col min="12290" max="12290" width="12.85546875" style="8" customWidth="1"/>
    <col min="12291" max="12292" width="8.85546875" style="8"/>
    <col min="12293" max="12293" width="10.28515625" style="8" customWidth="1"/>
    <col min="12294" max="12294" width="13.7109375" style="8" customWidth="1"/>
    <col min="12295" max="12544" width="8.85546875" style="8"/>
    <col min="12545" max="12545" width="58" style="8" customWidth="1"/>
    <col min="12546" max="12546" width="12.85546875" style="8" customWidth="1"/>
    <col min="12547" max="12548" width="8.85546875" style="8"/>
    <col min="12549" max="12549" width="10.28515625" style="8" customWidth="1"/>
    <col min="12550" max="12550" width="13.7109375" style="8" customWidth="1"/>
    <col min="12551" max="12800" width="8.85546875" style="8"/>
    <col min="12801" max="12801" width="58" style="8" customWidth="1"/>
    <col min="12802" max="12802" width="12.85546875" style="8" customWidth="1"/>
    <col min="12803" max="12804" width="8.85546875" style="8"/>
    <col min="12805" max="12805" width="10.28515625" style="8" customWidth="1"/>
    <col min="12806" max="12806" width="13.7109375" style="8" customWidth="1"/>
    <col min="12807" max="13056" width="8.85546875" style="8"/>
    <col min="13057" max="13057" width="58" style="8" customWidth="1"/>
    <col min="13058" max="13058" width="12.85546875" style="8" customWidth="1"/>
    <col min="13059" max="13060" width="8.85546875" style="8"/>
    <col min="13061" max="13061" width="10.28515625" style="8" customWidth="1"/>
    <col min="13062" max="13062" width="13.7109375" style="8" customWidth="1"/>
    <col min="13063" max="13312" width="8.85546875" style="8"/>
    <col min="13313" max="13313" width="58" style="8" customWidth="1"/>
    <col min="13314" max="13314" width="12.85546875" style="8" customWidth="1"/>
    <col min="13315" max="13316" width="8.85546875" style="8"/>
    <col min="13317" max="13317" width="10.28515625" style="8" customWidth="1"/>
    <col min="13318" max="13318" width="13.7109375" style="8" customWidth="1"/>
    <col min="13319" max="13568" width="8.85546875" style="8"/>
    <col min="13569" max="13569" width="58" style="8" customWidth="1"/>
    <col min="13570" max="13570" width="12.85546875" style="8" customWidth="1"/>
    <col min="13571" max="13572" width="8.85546875" style="8"/>
    <col min="13573" max="13573" width="10.28515625" style="8" customWidth="1"/>
    <col min="13574" max="13574" width="13.7109375" style="8" customWidth="1"/>
    <col min="13575" max="13824" width="8.85546875" style="8"/>
    <col min="13825" max="13825" width="58" style="8" customWidth="1"/>
    <col min="13826" max="13826" width="12.85546875" style="8" customWidth="1"/>
    <col min="13827" max="13828" width="8.85546875" style="8"/>
    <col min="13829" max="13829" width="10.28515625" style="8" customWidth="1"/>
    <col min="13830" max="13830" width="13.7109375" style="8" customWidth="1"/>
    <col min="13831" max="14080" width="8.85546875" style="8"/>
    <col min="14081" max="14081" width="58" style="8" customWidth="1"/>
    <col min="14082" max="14082" width="12.85546875" style="8" customWidth="1"/>
    <col min="14083" max="14084" width="8.85546875" style="8"/>
    <col min="14085" max="14085" width="10.28515625" style="8" customWidth="1"/>
    <col min="14086" max="14086" width="13.7109375" style="8" customWidth="1"/>
    <col min="14087" max="14336" width="8.85546875" style="8"/>
    <col min="14337" max="14337" width="58" style="8" customWidth="1"/>
    <col min="14338" max="14338" width="12.85546875" style="8" customWidth="1"/>
    <col min="14339" max="14340" width="8.85546875" style="8"/>
    <col min="14341" max="14341" width="10.28515625" style="8" customWidth="1"/>
    <col min="14342" max="14342" width="13.7109375" style="8" customWidth="1"/>
    <col min="14343" max="14592" width="8.85546875" style="8"/>
    <col min="14593" max="14593" width="58" style="8" customWidth="1"/>
    <col min="14594" max="14594" width="12.85546875" style="8" customWidth="1"/>
    <col min="14595" max="14596" width="8.85546875" style="8"/>
    <col min="14597" max="14597" width="10.28515625" style="8" customWidth="1"/>
    <col min="14598" max="14598" width="13.7109375" style="8" customWidth="1"/>
    <col min="14599" max="14848" width="8.85546875" style="8"/>
    <col min="14849" max="14849" width="58" style="8" customWidth="1"/>
    <col min="14850" max="14850" width="12.85546875" style="8" customWidth="1"/>
    <col min="14851" max="14852" width="8.85546875" style="8"/>
    <col min="14853" max="14853" width="10.28515625" style="8" customWidth="1"/>
    <col min="14854" max="14854" width="13.7109375" style="8" customWidth="1"/>
    <col min="14855" max="15104" width="8.85546875" style="8"/>
    <col min="15105" max="15105" width="58" style="8" customWidth="1"/>
    <col min="15106" max="15106" width="12.85546875" style="8" customWidth="1"/>
    <col min="15107" max="15108" width="8.85546875" style="8"/>
    <col min="15109" max="15109" width="10.28515625" style="8" customWidth="1"/>
    <col min="15110" max="15110" width="13.7109375" style="8" customWidth="1"/>
    <col min="15111" max="15360" width="8.85546875" style="8"/>
    <col min="15361" max="15361" width="58" style="8" customWidth="1"/>
    <col min="15362" max="15362" width="12.85546875" style="8" customWidth="1"/>
    <col min="15363" max="15364" width="8.85546875" style="8"/>
    <col min="15365" max="15365" width="10.28515625" style="8" customWidth="1"/>
    <col min="15366" max="15366" width="13.7109375" style="8" customWidth="1"/>
    <col min="15367" max="15616" width="8.85546875" style="8"/>
    <col min="15617" max="15617" width="58" style="8" customWidth="1"/>
    <col min="15618" max="15618" width="12.85546875" style="8" customWidth="1"/>
    <col min="15619" max="15620" width="8.85546875" style="8"/>
    <col min="15621" max="15621" width="10.28515625" style="8" customWidth="1"/>
    <col min="15622" max="15622" width="13.7109375" style="8" customWidth="1"/>
    <col min="15623" max="15872" width="8.85546875" style="8"/>
    <col min="15873" max="15873" width="58" style="8" customWidth="1"/>
    <col min="15874" max="15874" width="12.85546875" style="8" customWidth="1"/>
    <col min="15875" max="15876" width="8.85546875" style="8"/>
    <col min="15877" max="15877" width="10.28515625" style="8" customWidth="1"/>
    <col min="15878" max="15878" width="13.7109375" style="8" customWidth="1"/>
    <col min="15879" max="16128" width="8.85546875" style="8"/>
    <col min="16129" max="16129" width="58" style="8" customWidth="1"/>
    <col min="16130" max="16130" width="12.85546875" style="8" customWidth="1"/>
    <col min="16131" max="16132" width="8.85546875" style="8"/>
    <col min="16133" max="16133" width="10.28515625" style="8" customWidth="1"/>
    <col min="16134" max="16134" width="13.7109375" style="8" customWidth="1"/>
    <col min="16135" max="16384" width="8.85546875" style="8"/>
  </cols>
  <sheetData>
    <row r="2" spans="1:2" s="6" customFormat="1">
      <c r="A2" s="5" t="s">
        <v>19</v>
      </c>
    </row>
    <row r="4" spans="1:2">
      <c r="A4" s="7" t="s">
        <v>18</v>
      </c>
    </row>
    <row r="6" spans="1:2">
      <c r="A6" s="8" t="s">
        <v>20</v>
      </c>
    </row>
    <row r="7" spans="1:2">
      <c r="A7" s="8" t="s">
        <v>21</v>
      </c>
    </row>
    <row r="8" spans="1:2">
      <c r="A8" s="9" t="s">
        <v>25</v>
      </c>
    </row>
    <row r="9" spans="1:2">
      <c r="A9" s="9" t="s">
        <v>26</v>
      </c>
    </row>
    <row r="10" spans="1:2">
      <c r="A10" s="9" t="s">
        <v>22</v>
      </c>
    </row>
    <row r="12" spans="1:2">
      <c r="A12" s="10"/>
      <c r="B12" s="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
  <sheetViews>
    <sheetView tabSelected="1" view="pageBreakPreview" zoomScale="70" zoomScaleNormal="55" zoomScaleSheetLayoutView="70" workbookViewId="0">
      <pane xSplit="1" ySplit="1" topLeftCell="B2" activePane="bottomRight" state="frozen"/>
      <selection pane="topRight" activeCell="B1" sqref="B1"/>
      <selection pane="bottomLeft" activeCell="A2" sqref="A2"/>
      <selection pane="bottomRight" activeCell="A46" sqref="A46"/>
    </sheetView>
  </sheetViews>
  <sheetFormatPr defaultRowHeight="14.25"/>
  <cols>
    <col min="1" max="1" width="59.7109375" style="1" customWidth="1"/>
    <col min="2" max="2" width="14.85546875" style="1" hidden="1" customWidth="1"/>
    <col min="3" max="3" width="12.85546875" style="1" hidden="1" customWidth="1"/>
    <col min="4" max="4" width="14.42578125" style="1" hidden="1" customWidth="1"/>
    <col min="5" max="5" width="13" style="1" hidden="1" customWidth="1"/>
    <col min="6" max="6" width="3" style="1" hidden="1" customWidth="1"/>
    <col min="7" max="7" width="1.42578125" style="1" hidden="1" customWidth="1"/>
    <col min="8" max="8" width="0.42578125" style="1" hidden="1" customWidth="1"/>
    <col min="9" max="9" width="10.140625" style="1" hidden="1" customWidth="1"/>
    <col min="10" max="13" width="11.85546875" style="1" hidden="1" customWidth="1"/>
    <col min="14" max="14" width="7.7109375" style="1" hidden="1" customWidth="1"/>
    <col min="15" max="15" width="10.85546875" style="1" customWidth="1"/>
    <col min="16" max="16" width="9.140625" style="1" customWidth="1"/>
    <col min="17" max="17" width="11.85546875" style="1" customWidth="1"/>
    <col min="18" max="18" width="13.7109375" style="1" customWidth="1"/>
    <col min="19" max="19" width="1.5703125" style="1" hidden="1" customWidth="1"/>
    <col min="20" max="20" width="13.140625" style="1" customWidth="1"/>
    <col min="21" max="21" width="14.7109375" style="1" customWidth="1"/>
    <col min="22" max="22" width="15.140625" style="1" customWidth="1"/>
    <col min="23" max="23" width="14.42578125" style="1" customWidth="1"/>
    <col min="24" max="24" width="10.5703125" style="1" hidden="1" customWidth="1"/>
    <col min="25" max="28" width="11.85546875" style="1" customWidth="1"/>
    <col min="29" max="29" width="14.85546875" style="20" hidden="1" customWidth="1"/>
    <col min="30" max="30" width="13.140625" style="87" customWidth="1"/>
    <col min="31" max="31" width="12.7109375" style="1" customWidth="1"/>
    <col min="32" max="32" width="12.28515625" style="1" customWidth="1"/>
    <col min="33" max="33" width="10.42578125" style="1" customWidth="1"/>
    <col min="34" max="34" width="9.7109375" style="87" hidden="1" customWidth="1"/>
    <col min="35" max="35" width="13.5703125" style="87" customWidth="1"/>
    <col min="36" max="36" width="10.140625" style="1" bestFit="1" customWidth="1"/>
    <col min="37" max="16384" width="9.140625" style="1"/>
  </cols>
  <sheetData>
    <row r="1" spans="1:38" s="16" customFormat="1" ht="15.75" customHeight="1">
      <c r="A1" s="13" t="s">
        <v>0</v>
      </c>
      <c r="B1" s="15" t="s">
        <v>81</v>
      </c>
      <c r="C1" s="14" t="s">
        <v>82</v>
      </c>
      <c r="D1" s="14" t="s">
        <v>83</v>
      </c>
      <c r="E1" s="14" t="s">
        <v>84</v>
      </c>
      <c r="F1" s="15" t="s">
        <v>85</v>
      </c>
      <c r="G1" s="14" t="s">
        <v>86</v>
      </c>
      <c r="H1" s="14" t="s">
        <v>87</v>
      </c>
      <c r="I1" s="14" t="s">
        <v>88</v>
      </c>
      <c r="J1" s="14" t="s">
        <v>89</v>
      </c>
      <c r="K1" s="14" t="s">
        <v>61</v>
      </c>
      <c r="L1" s="14" t="s">
        <v>62</v>
      </c>
      <c r="M1" s="14" t="s">
        <v>65</v>
      </c>
      <c r="N1" s="15">
        <v>2012</v>
      </c>
      <c r="O1" s="14" t="s">
        <v>63</v>
      </c>
      <c r="P1" s="14" t="s">
        <v>64</v>
      </c>
      <c r="Q1" s="14" t="s">
        <v>66</v>
      </c>
      <c r="R1" s="14" t="s">
        <v>67</v>
      </c>
      <c r="S1" s="15">
        <v>2013</v>
      </c>
      <c r="T1" s="14" t="s">
        <v>68</v>
      </c>
      <c r="U1" s="14" t="s">
        <v>69</v>
      </c>
      <c r="V1" s="14" t="s">
        <v>70</v>
      </c>
      <c r="W1" s="14" t="s">
        <v>71</v>
      </c>
      <c r="X1" s="15">
        <v>2014</v>
      </c>
      <c r="Y1" s="14" t="s">
        <v>72</v>
      </c>
      <c r="Z1" s="14" t="s">
        <v>73</v>
      </c>
      <c r="AA1" s="14" t="s">
        <v>74</v>
      </c>
      <c r="AB1" s="14" t="s">
        <v>75</v>
      </c>
      <c r="AC1" s="15">
        <v>2015</v>
      </c>
      <c r="AD1" s="14" t="s">
        <v>76</v>
      </c>
      <c r="AE1" s="14" t="s">
        <v>77</v>
      </c>
      <c r="AF1" s="14" t="s">
        <v>78</v>
      </c>
      <c r="AG1" s="14" t="s">
        <v>91</v>
      </c>
      <c r="AH1" s="15">
        <v>2016</v>
      </c>
      <c r="AI1" s="14" t="s">
        <v>182</v>
      </c>
      <c r="AJ1" s="14" t="s">
        <v>183</v>
      </c>
      <c r="AK1" s="14" t="s">
        <v>184</v>
      </c>
      <c r="AL1" s="14" t="s">
        <v>185</v>
      </c>
    </row>
    <row r="2" spans="1:38" s="21" customFormat="1">
      <c r="A2" s="22" t="s">
        <v>29</v>
      </c>
      <c r="B2" s="23">
        <v>417061</v>
      </c>
      <c r="C2" s="24">
        <v>422010</v>
      </c>
      <c r="D2" s="24">
        <v>422590</v>
      </c>
      <c r="E2" s="24">
        <v>424853</v>
      </c>
      <c r="F2" s="24">
        <v>431975</v>
      </c>
      <c r="G2" s="25">
        <v>433522</v>
      </c>
      <c r="H2" s="25">
        <v>429257</v>
      </c>
      <c r="I2" s="25">
        <v>433907</v>
      </c>
      <c r="J2" s="25">
        <v>434736</v>
      </c>
      <c r="K2" s="25">
        <v>436434</v>
      </c>
      <c r="L2" s="25">
        <v>437175</v>
      </c>
      <c r="M2" s="25">
        <v>438622</v>
      </c>
      <c r="N2" s="26">
        <f>AVERAGE((J2:M2))</f>
        <v>436741.75</v>
      </c>
      <c r="O2" s="25">
        <v>437021</v>
      </c>
      <c r="P2" s="25">
        <v>431095</v>
      </c>
      <c r="Q2" s="65">
        <v>434504</v>
      </c>
      <c r="R2" s="65">
        <v>433176</v>
      </c>
      <c r="S2" s="27">
        <f>AVERAGE((O2:R2))</f>
        <v>433949</v>
      </c>
      <c r="T2" s="65">
        <v>430223</v>
      </c>
      <c r="U2" s="65">
        <v>429884</v>
      </c>
      <c r="V2" s="65">
        <v>433553</v>
      </c>
      <c r="W2" s="65">
        <v>435491</v>
      </c>
      <c r="X2" s="27">
        <f>AVERAGE((T2:W2))</f>
        <v>432287.75</v>
      </c>
      <c r="Y2" s="65">
        <v>429025</v>
      </c>
      <c r="Z2" s="65">
        <v>422346</v>
      </c>
      <c r="AA2" s="65">
        <v>418497</v>
      </c>
      <c r="AB2" s="65">
        <v>413975</v>
      </c>
      <c r="AC2" s="27">
        <f>AVERAGE((Y2:AB2))</f>
        <v>420960.75</v>
      </c>
      <c r="AD2" s="147">
        <v>409599</v>
      </c>
      <c r="AE2" s="148">
        <v>421813</v>
      </c>
      <c r="AF2" s="148">
        <v>427489</v>
      </c>
      <c r="AG2" s="149">
        <v>430167</v>
      </c>
      <c r="AH2" s="142">
        <f t="shared" ref="AH2" si="0">(AD2+AE2+AF2+AG2)/4</f>
        <v>422267</v>
      </c>
      <c r="AI2" s="356">
        <v>423794</v>
      </c>
      <c r="AJ2" s="2">
        <v>424807</v>
      </c>
    </row>
    <row r="3" spans="1:38" s="34" customFormat="1">
      <c r="A3" s="29" t="s">
        <v>57</v>
      </c>
      <c r="B3" s="30"/>
      <c r="C3" s="31">
        <f>(C2/B2)*100-100</f>
        <v>1.1866369667746284</v>
      </c>
      <c r="D3" s="31">
        <f>(D2/C2-1)*100</f>
        <v>0.13743750148100808</v>
      </c>
      <c r="E3" s="31">
        <f t="shared" ref="E3:F3" si="1">(E2/D2-1)*100</f>
        <v>0.53550722922928173</v>
      </c>
      <c r="F3" s="31">
        <f t="shared" si="1"/>
        <v>1.6763445238705987</v>
      </c>
      <c r="G3" s="31">
        <f t="shared" ref="G3" si="2">(G2/F2-1)*100</f>
        <v>0.35812257653800028</v>
      </c>
      <c r="H3" s="31">
        <f t="shared" ref="H3" si="3">(H2/G2-1)*100</f>
        <v>-0.98380243678521939</v>
      </c>
      <c r="I3" s="31">
        <f t="shared" ref="I3" si="4">(I2/H2-1)*100</f>
        <v>1.0832671336751698</v>
      </c>
      <c r="J3" s="31">
        <f t="shared" ref="J3" si="5">(J2/I2-1)*100</f>
        <v>0.19105476519161169</v>
      </c>
      <c r="K3" s="31">
        <f t="shared" ref="K3" si="6">(K2/J2-1)*100</f>
        <v>0.39058187037650516</v>
      </c>
      <c r="L3" s="31">
        <f t="shared" ref="L3" si="7">(L2/K2-1)*100</f>
        <v>0.16978512214904651</v>
      </c>
      <c r="M3" s="31">
        <f t="shared" ref="M3" si="8">(M2/L2-1)*100</f>
        <v>0.33098873448846877</v>
      </c>
      <c r="N3" s="32">
        <f t="shared" ref="N3:N40" si="9">AVERAGE((J3:M3))</f>
        <v>0.27060262305140803</v>
      </c>
      <c r="O3" s="31">
        <f t="shared" ref="O3" si="10">(O2/M2-1)*100</f>
        <v>-0.36500677120618885</v>
      </c>
      <c r="P3" s="31">
        <f t="shared" ref="P3" si="11">(P2/O2-1)*100</f>
        <v>-1.3559989108074877</v>
      </c>
      <c r="Q3" s="31">
        <f t="shared" ref="Q3" si="12">(Q2/P2-1)*100</f>
        <v>0.79077697491272136</v>
      </c>
      <c r="R3" s="31">
        <f t="shared" ref="R3" si="13">(R2/Q2-1)*100</f>
        <v>-0.30563585145361172</v>
      </c>
      <c r="S3" s="33">
        <f t="shared" ref="S3:S40" si="14">AVERAGE((O3:R3))</f>
        <v>-0.30896613963864172</v>
      </c>
      <c r="T3" s="31">
        <f t="shared" ref="T3" si="15">(T2/R2-1)*100</f>
        <v>-0.68170905128631665</v>
      </c>
      <c r="U3" s="31">
        <f t="shared" ref="U3" si="16">(U2/T2-1)*100</f>
        <v>-7.8796345151233016E-2</v>
      </c>
      <c r="V3" s="31">
        <f t="shared" ref="V3" si="17">(V2/U2-1)*100</f>
        <v>0.85348605670367839</v>
      </c>
      <c r="W3" s="31">
        <f t="shared" ref="W3" si="18">(W2/V2-1)*100</f>
        <v>0.44700417250025382</v>
      </c>
      <c r="X3" s="33">
        <f>AVERAGE((T3:W3))</f>
        <v>0.13499620819159563</v>
      </c>
      <c r="Y3" s="31">
        <f t="shared" ref="Y3" si="19">(Y2/W2-1)*100</f>
        <v>-1.484760879099678</v>
      </c>
      <c r="Z3" s="31">
        <f t="shared" ref="Z3" si="20">(Z2/Y2-1)*100</f>
        <v>-1.5567857350970216</v>
      </c>
      <c r="AA3" s="31">
        <f t="shared" ref="AA3" si="21">(AA2/Z2-1)*100</f>
        <v>-0.91133809719992076</v>
      </c>
      <c r="AB3" s="31">
        <f>(AB2/AA2-1)*100</f>
        <v>-1.0805334327366745</v>
      </c>
      <c r="AC3" s="33">
        <f t="shared" ref="AC3:AC39" si="22">AVERAGE((Y3:AB3))</f>
        <v>-1.2583545360333237</v>
      </c>
      <c r="AD3" s="130">
        <f t="shared" ref="AD3" si="23">(AD2/AB2-1)*100</f>
        <v>-1.0570686635666404</v>
      </c>
      <c r="AE3" s="31">
        <f t="shared" ref="AE3" si="24">(AE2/AD2-1)*100</f>
        <v>2.9819408738790854</v>
      </c>
      <c r="AF3" s="31">
        <f t="shared" ref="AF3:AG3" si="25">(AF2/AE2-1)*100</f>
        <v>1.3456199785212952</v>
      </c>
      <c r="AG3" s="31">
        <f t="shared" si="25"/>
        <v>0.62644886769016583</v>
      </c>
      <c r="AH3" s="124">
        <f t="shared" ref="AH3" si="26">(AH2/AG2-1)*100</f>
        <v>-1.8364960585075085</v>
      </c>
      <c r="AI3" s="130">
        <f>(AI2/AG2-1)*100</f>
        <v>-1.4815176431478894</v>
      </c>
      <c r="AJ3" s="130">
        <f>(AJ2/AI2-1)*100</f>
        <v>0.23903122743598182</v>
      </c>
    </row>
    <row r="4" spans="1:38">
      <c r="A4" s="35"/>
      <c r="I4" s="12"/>
      <c r="J4" s="12"/>
      <c r="K4" s="12"/>
      <c r="L4" s="12"/>
      <c r="M4" s="12"/>
      <c r="N4" s="26"/>
      <c r="O4" s="12"/>
      <c r="P4" s="12"/>
      <c r="Q4" s="12"/>
      <c r="R4" s="12"/>
      <c r="S4" s="26"/>
      <c r="T4" s="12"/>
      <c r="U4" s="12"/>
      <c r="V4" s="12"/>
      <c r="W4" s="12"/>
      <c r="X4" s="33"/>
      <c r="Y4" s="12"/>
      <c r="Z4" s="12"/>
      <c r="AA4" s="12"/>
      <c r="AB4" s="12"/>
      <c r="AC4" s="27"/>
      <c r="AD4" s="143"/>
      <c r="AE4" s="12"/>
      <c r="AF4" s="21"/>
      <c r="AG4" s="21"/>
      <c r="AH4" s="125"/>
      <c r="AI4" s="143"/>
      <c r="AJ4" s="3"/>
    </row>
    <row r="5" spans="1:38" s="199" customFormat="1">
      <c r="A5" s="194" t="s">
        <v>100</v>
      </c>
      <c r="B5" s="195">
        <v>403.51</v>
      </c>
      <c r="C5" s="195">
        <v>405.17899999999997</v>
      </c>
      <c r="D5" s="195">
        <v>405.96600000000001</v>
      </c>
      <c r="E5" s="195">
        <v>407.61199999999991</v>
      </c>
      <c r="F5" s="195">
        <v>407.505</v>
      </c>
      <c r="G5" s="195">
        <v>407.00199999999995</v>
      </c>
      <c r="H5" s="195">
        <v>405.76700000000005</v>
      </c>
      <c r="I5" s="196">
        <v>403.11400000000003</v>
      </c>
      <c r="J5" s="196">
        <v>398.59799999999996</v>
      </c>
      <c r="K5" s="196">
        <v>395.27499999999998</v>
      </c>
      <c r="L5" s="196">
        <v>389.91899999999998</v>
      </c>
      <c r="M5" s="196">
        <v>385.78000000000003</v>
      </c>
      <c r="N5" s="37">
        <f t="shared" si="9"/>
        <v>392.39299999999997</v>
      </c>
      <c r="O5" s="196">
        <v>379.18900000000008</v>
      </c>
      <c r="P5" s="196">
        <v>369.78899999999999</v>
      </c>
      <c r="Q5" s="196">
        <v>365.93</v>
      </c>
      <c r="R5" s="196">
        <v>364.02</v>
      </c>
      <c r="S5" s="37">
        <f t="shared" si="14"/>
        <v>369.73200000000003</v>
      </c>
      <c r="T5" s="196">
        <v>363.09</v>
      </c>
      <c r="U5" s="196">
        <v>362.59</v>
      </c>
      <c r="V5" s="196">
        <v>362.41</v>
      </c>
      <c r="W5" s="196">
        <v>362.69</v>
      </c>
      <c r="X5" s="37">
        <f t="shared" ref="X5:X39" si="27">AVERAGE((T5:W5))</f>
        <v>362.69499999999999</v>
      </c>
      <c r="Y5" s="196">
        <v>364.79</v>
      </c>
      <c r="Z5" s="196">
        <v>366.93</v>
      </c>
      <c r="AA5" s="196">
        <v>369.23</v>
      </c>
      <c r="AB5" s="196">
        <v>372.24</v>
      </c>
      <c r="AC5" s="37">
        <f t="shared" si="22"/>
        <v>368.29750000000001</v>
      </c>
      <c r="AD5" s="197">
        <v>374.81</v>
      </c>
      <c r="AE5" s="196">
        <v>378.08</v>
      </c>
      <c r="AF5" s="196">
        <v>380.87</v>
      </c>
      <c r="AG5" s="38">
        <v>386.53</v>
      </c>
      <c r="AH5" s="198">
        <f>SUM(AD5:AG5)/4</f>
        <v>380.07249999999999</v>
      </c>
      <c r="AI5" s="132">
        <v>387.53</v>
      </c>
      <c r="AJ5" s="38">
        <v>389.67</v>
      </c>
    </row>
    <row r="6" spans="1:38" s="22" customFormat="1">
      <c r="A6" s="36" t="s">
        <v>32</v>
      </c>
      <c r="B6" s="39"/>
      <c r="C6" s="40">
        <f>(C5/B5-1)*100</f>
        <v>0.41362048028548148</v>
      </c>
      <c r="D6" s="40">
        <f t="shared" ref="D6:F6" si="28">(D5/C5-1)*100</f>
        <v>0.19423514051815083</v>
      </c>
      <c r="E6" s="40">
        <f t="shared" si="28"/>
        <v>0.40545267337657176</v>
      </c>
      <c r="F6" s="40">
        <f t="shared" si="28"/>
        <v>-2.6250453862963763E-2</v>
      </c>
      <c r="G6" s="40">
        <f t="shared" ref="G6" si="29">(G5/F5-1)*100</f>
        <v>-0.12343406829364856</v>
      </c>
      <c r="H6" s="40">
        <f t="shared" ref="H6:I6" si="30">(H5/G5-1)*100</f>
        <v>-0.30343831234241891</v>
      </c>
      <c r="I6" s="41">
        <f t="shared" si="30"/>
        <v>-0.65382349969317355</v>
      </c>
      <c r="J6" s="41">
        <f t="shared" ref="J6" si="31">(J5/I5-1)*100</f>
        <v>-1.1202786308587842</v>
      </c>
      <c r="K6" s="41">
        <f t="shared" ref="K6" si="32">(K5/J5-1)*100</f>
        <v>-0.83367202043160837</v>
      </c>
      <c r="L6" s="41">
        <f t="shared" ref="L6" si="33">(L5/K5-1)*100</f>
        <v>-1.3550060084751125</v>
      </c>
      <c r="M6" s="41">
        <f t="shared" ref="M6" si="34">(M5/L5-1)*100</f>
        <v>-1.061502517189461</v>
      </c>
      <c r="N6" s="26">
        <f t="shared" si="9"/>
        <v>-1.0926147942387416</v>
      </c>
      <c r="O6" s="41">
        <f t="shared" ref="O6" si="35">(O5/M5-1)*100</f>
        <v>-1.7084867022655326</v>
      </c>
      <c r="P6" s="41">
        <f t="shared" ref="P6" si="36">(P5/O5-1)*100</f>
        <v>-2.478974864777217</v>
      </c>
      <c r="Q6" s="41">
        <f t="shared" ref="Q6" si="37">(Q5/P5-1)*100</f>
        <v>-1.0435680888290277</v>
      </c>
      <c r="R6" s="41">
        <f t="shared" ref="R6" si="38">(R5/Q5-1)*100</f>
        <v>-0.52195775148252688</v>
      </c>
      <c r="S6" s="33">
        <f t="shared" si="14"/>
        <v>-1.438246851838576</v>
      </c>
      <c r="T6" s="41">
        <f t="shared" ref="T6" si="39">(T5/R5-1)*100</f>
        <v>-0.25548046810615066</v>
      </c>
      <c r="U6" s="41">
        <f t="shared" ref="U6" si="40">(U5/T5-1)*100</f>
        <v>-0.13770690462420188</v>
      </c>
      <c r="V6" s="41">
        <f t="shared" ref="V6" si="41">(V5/U5-1)*100</f>
        <v>-4.9642847293074333E-2</v>
      </c>
      <c r="W6" s="41">
        <f t="shared" ref="W6" si="42">(W5/V5-1)*100</f>
        <v>7.7260561242775694E-2</v>
      </c>
      <c r="X6" s="41">
        <f t="shared" ref="X6" si="43">(X5/W5-1)*100</f>
        <v>1.3785877746919084E-3</v>
      </c>
      <c r="Y6" s="41">
        <f>(Y5/W5-1)*100</f>
        <v>0.57900686536711543</v>
      </c>
      <c r="Z6" s="41">
        <f t="shared" ref="Z6" si="44">(Z5/Y5-1)*100</f>
        <v>0.58663888812742204</v>
      </c>
      <c r="AA6" s="41">
        <f t="shared" ref="AA6" si="45">(AA5/Z5-1)*100</f>
        <v>0.62682255471071535</v>
      </c>
      <c r="AB6" s="41">
        <f>(AB5/AA5-1)*100</f>
        <v>0.81521003168756323</v>
      </c>
      <c r="AC6" s="33">
        <f t="shared" si="22"/>
        <v>0.65191958497320401</v>
      </c>
      <c r="AD6" s="133">
        <f t="shared" ref="AD6" si="46">(AD5/AB5-1)*100</f>
        <v>0.69041478615945451</v>
      </c>
      <c r="AE6" s="41">
        <f t="shared" ref="AE6" si="47">(AE5/AD5-1)*100</f>
        <v>0.87244203729890391</v>
      </c>
      <c r="AF6" s="41">
        <f t="shared" ref="AF6:AG6" si="48">(AF5/AE5-1)*100</f>
        <v>0.73793906051629055</v>
      </c>
      <c r="AG6" s="41">
        <f t="shared" si="48"/>
        <v>1.4860713629322175</v>
      </c>
      <c r="AH6" s="125">
        <f>SUM(AD6:AG6)/4</f>
        <v>0.94671681172671662</v>
      </c>
      <c r="AI6" s="133">
        <f>(AI5/AG5-1)*100</f>
        <v>0.25871213101182899</v>
      </c>
      <c r="AJ6" s="133">
        <f t="shared" ref="AJ6" si="49">(AJ5/AI5-1)*100</f>
        <v>0.55221531236293586</v>
      </c>
    </row>
    <row r="7" spans="1:38" s="22" customFormat="1">
      <c r="A7" s="36"/>
      <c r="B7" s="39"/>
      <c r="C7" s="40"/>
      <c r="D7" s="40"/>
      <c r="E7" s="40"/>
      <c r="F7" s="40"/>
      <c r="G7" s="40"/>
      <c r="H7" s="40"/>
      <c r="I7" s="41"/>
      <c r="J7" s="21"/>
      <c r="K7" s="41"/>
      <c r="L7" s="41"/>
      <c r="M7" s="41"/>
      <c r="N7" s="26"/>
      <c r="O7" s="41"/>
      <c r="P7" s="41"/>
      <c r="Q7" s="41"/>
      <c r="R7" s="41"/>
      <c r="S7" s="26"/>
      <c r="T7" s="41"/>
      <c r="U7" s="41"/>
      <c r="V7" s="41"/>
      <c r="W7" s="41"/>
      <c r="X7" s="33"/>
      <c r="Y7" s="41"/>
      <c r="Z7" s="41"/>
      <c r="AA7" s="41"/>
      <c r="AB7" s="41"/>
      <c r="AC7" s="27"/>
      <c r="AD7" s="133"/>
      <c r="AE7" s="41"/>
      <c r="AF7" s="41"/>
      <c r="AG7" s="41"/>
      <c r="AH7" s="141"/>
      <c r="AI7" s="61"/>
      <c r="AJ7" s="350"/>
    </row>
    <row r="8" spans="1:38">
      <c r="A8" s="29" t="s">
        <v>106</v>
      </c>
      <c r="C8" s="17">
        <f>(C5-B5)</f>
        <v>1.6689999999999827</v>
      </c>
      <c r="D8" s="17">
        <f t="shared" ref="D8:I8" si="50">(D5-C5)</f>
        <v>0.78700000000003456</v>
      </c>
      <c r="E8" s="17">
        <f t="shared" si="50"/>
        <v>1.6459999999999013</v>
      </c>
      <c r="F8" s="17">
        <f t="shared" si="50"/>
        <v>-0.10699999999991405</v>
      </c>
      <c r="G8" s="17">
        <f t="shared" si="50"/>
        <v>-0.50300000000004275</v>
      </c>
      <c r="H8" s="17">
        <f t="shared" si="50"/>
        <v>-1.2349999999999</v>
      </c>
      <c r="I8" s="42">
        <f t="shared" si="50"/>
        <v>-2.65300000000002</v>
      </c>
      <c r="J8" s="43">
        <f>(J5-B5)</f>
        <v>-4.9120000000000346</v>
      </c>
      <c r="K8" s="43">
        <f>(K5-J5)</f>
        <v>-3.3229999999999791</v>
      </c>
      <c r="L8" s="43">
        <f>(L5-K5)</f>
        <v>-5.3559999999999945</v>
      </c>
      <c r="M8" s="43">
        <f t="shared" ref="M8:P8" si="51">(M5-L5)</f>
        <v>-4.1389999999999532</v>
      </c>
      <c r="N8" s="33">
        <f t="shared" si="9"/>
        <v>-4.4324999999999903</v>
      </c>
      <c r="O8" s="43">
        <f>(O5-M5)</f>
        <v>-6.5909999999999513</v>
      </c>
      <c r="P8" s="43">
        <f t="shared" si="51"/>
        <v>-9.4000000000000909</v>
      </c>
      <c r="Q8" s="43">
        <f>(Q5-P5)</f>
        <v>-3.8589999999999804</v>
      </c>
      <c r="R8" s="43">
        <f>(R5-Q5)</f>
        <v>-1.910000000000025</v>
      </c>
      <c r="S8" s="26">
        <f t="shared" si="14"/>
        <v>-5.4400000000000119</v>
      </c>
      <c r="T8" s="43">
        <f>(T5-R5)</f>
        <v>-0.93000000000000682</v>
      </c>
      <c r="U8" s="43">
        <f>(U5-T5)</f>
        <v>-0.5</v>
      </c>
      <c r="V8" s="43">
        <f t="shared" ref="V8:AH8" si="52">(V5-U5)</f>
        <v>-0.17999999999994998</v>
      </c>
      <c r="W8" s="43">
        <f t="shared" si="52"/>
        <v>0.27999999999997272</v>
      </c>
      <c r="X8" s="33">
        <f t="shared" si="27"/>
        <v>-0.33249999999999602</v>
      </c>
      <c r="Y8" s="43">
        <f>(Y5-W5)</f>
        <v>2.1000000000000227</v>
      </c>
      <c r="Z8" s="43">
        <f t="shared" si="52"/>
        <v>2.1399999999999864</v>
      </c>
      <c r="AA8" s="43">
        <f t="shared" si="52"/>
        <v>2.3000000000000114</v>
      </c>
      <c r="AB8" s="43">
        <f>(AB5-AA5)</f>
        <v>3.0099999999999909</v>
      </c>
      <c r="AC8" s="37">
        <f t="shared" si="22"/>
        <v>2.3875000000000028</v>
      </c>
      <c r="AD8" s="134">
        <f>(AD5-AB5)</f>
        <v>2.5699999999999932</v>
      </c>
      <c r="AE8" s="43">
        <f t="shared" si="52"/>
        <v>3.2699999999999818</v>
      </c>
      <c r="AF8" s="43">
        <f t="shared" si="52"/>
        <v>2.7900000000000205</v>
      </c>
      <c r="AG8" s="43">
        <f t="shared" si="52"/>
        <v>5.6599999999999682</v>
      </c>
      <c r="AH8" s="200">
        <f t="shared" si="52"/>
        <v>-6.4574999999999818</v>
      </c>
      <c r="AI8" s="134">
        <v>1</v>
      </c>
      <c r="AJ8" s="134">
        <f t="shared" ref="AJ8" si="53">(AJ5-AI5)</f>
        <v>2.1400000000000432</v>
      </c>
    </row>
    <row r="9" spans="1:38">
      <c r="A9" s="36"/>
      <c r="I9" s="12"/>
      <c r="J9" s="12"/>
      <c r="K9" s="12"/>
      <c r="L9" s="12"/>
      <c r="M9" s="12"/>
      <c r="N9" s="26"/>
      <c r="O9" s="12"/>
      <c r="P9" s="12"/>
      <c r="Q9" s="12"/>
      <c r="R9" s="12"/>
      <c r="S9" s="26"/>
      <c r="T9" s="12"/>
      <c r="U9" s="12"/>
      <c r="V9" s="12"/>
      <c r="W9" s="12"/>
      <c r="X9" s="33"/>
      <c r="Y9" s="12"/>
      <c r="Z9" s="12"/>
      <c r="AA9" s="12"/>
      <c r="AB9" s="12"/>
      <c r="AC9" s="27"/>
      <c r="AD9" s="143"/>
      <c r="AE9" s="12"/>
      <c r="AF9" s="21"/>
      <c r="AG9" s="21"/>
      <c r="AH9" s="126"/>
      <c r="AI9" s="131"/>
      <c r="AJ9" s="3"/>
    </row>
    <row r="10" spans="1:38">
      <c r="A10" s="22" t="s">
        <v>92</v>
      </c>
      <c r="B10" s="44">
        <v>186880.71900000001</v>
      </c>
      <c r="C10" s="44">
        <v>187878.29500000001</v>
      </c>
      <c r="D10" s="44">
        <v>188472.29399999999</v>
      </c>
      <c r="E10" s="44">
        <v>189422.636</v>
      </c>
      <c r="F10" s="44">
        <v>188177.59100000001</v>
      </c>
      <c r="G10" s="44">
        <v>187457.13500000001</v>
      </c>
      <c r="H10" s="44">
        <v>186573.31599999996</v>
      </c>
      <c r="I10" s="45">
        <v>185091.94</v>
      </c>
      <c r="J10" s="45">
        <v>184124.89299999998</v>
      </c>
      <c r="K10" s="45">
        <v>181739.641</v>
      </c>
      <c r="L10" s="45">
        <v>178478.27799999999</v>
      </c>
      <c r="M10" s="45">
        <v>175057.16199999998</v>
      </c>
      <c r="N10" s="26">
        <f t="shared" si="9"/>
        <v>179849.99349999998</v>
      </c>
      <c r="O10" s="45">
        <v>171176</v>
      </c>
      <c r="P10" s="45">
        <v>167518</v>
      </c>
      <c r="Q10" s="45">
        <v>165042</v>
      </c>
      <c r="R10" s="45">
        <v>163747</v>
      </c>
      <c r="S10" s="27">
        <f t="shared" si="14"/>
        <v>166870.75</v>
      </c>
      <c r="T10" s="45">
        <v>162842</v>
      </c>
      <c r="U10" s="45">
        <v>162689</v>
      </c>
      <c r="V10" s="45">
        <v>162382</v>
      </c>
      <c r="W10" s="45">
        <v>162587</v>
      </c>
      <c r="X10" s="27">
        <f t="shared" si="27"/>
        <v>162625</v>
      </c>
      <c r="Y10" s="45">
        <v>163225</v>
      </c>
      <c r="Z10" s="45">
        <v>164286</v>
      </c>
      <c r="AA10" s="45">
        <v>165308</v>
      </c>
      <c r="AB10" s="45">
        <v>166513</v>
      </c>
      <c r="AC10" s="28">
        <f t="shared" si="22"/>
        <v>164833</v>
      </c>
      <c r="AD10" s="144">
        <v>167930</v>
      </c>
      <c r="AE10" s="45">
        <v>169312</v>
      </c>
      <c r="AF10" s="45">
        <v>170775</v>
      </c>
      <c r="AG10" s="45">
        <v>172100</v>
      </c>
      <c r="AH10" s="128">
        <f t="shared" ref="AH10:AH39" si="54">AVERAGE((AD10:AG10))</f>
        <v>170029.25</v>
      </c>
      <c r="AI10" s="355">
        <v>173165</v>
      </c>
      <c r="AJ10" s="354">
        <v>174411</v>
      </c>
    </row>
    <row r="11" spans="1:38">
      <c r="A11" s="29" t="s">
        <v>32</v>
      </c>
      <c r="B11" s="46">
        <v>-0.7</v>
      </c>
      <c r="C11" s="46">
        <f>(C10/B10-1)*100</f>
        <v>0.53380359693500079</v>
      </c>
      <c r="D11" s="46">
        <f t="shared" ref="D11:F11" si="55">(D10/C10-1)*100</f>
        <v>0.31616158747873602</v>
      </c>
      <c r="E11" s="46">
        <f t="shared" si="55"/>
        <v>0.50423432528496903</v>
      </c>
      <c r="F11" s="46">
        <f t="shared" si="55"/>
        <v>-0.65728416956460922</v>
      </c>
      <c r="G11" s="46">
        <f t="shared" ref="G11" si="56">(G10/F10-1)*100</f>
        <v>-0.38285961477740882</v>
      </c>
      <c r="H11" s="46">
        <f t="shared" ref="H11:I11" si="57">(H10/G10-1)*100</f>
        <v>-0.47147791947211859</v>
      </c>
      <c r="I11" s="47">
        <f t="shared" si="57"/>
        <v>-0.79399135511959429</v>
      </c>
      <c r="J11" s="47">
        <f t="shared" ref="J11" si="58">(J10/I10-1)*100</f>
        <v>-0.52246845540655507</v>
      </c>
      <c r="K11" s="47">
        <f t="shared" ref="K11" si="59">(K10/J10-1)*100</f>
        <v>-1.2954532986476641</v>
      </c>
      <c r="L11" s="47">
        <f t="shared" ref="L11" si="60">(L10/K10-1)*100</f>
        <v>-1.7945248389700574</v>
      </c>
      <c r="M11" s="47">
        <f t="shared" ref="M11" si="61">(M10/L10-1)*100</f>
        <v>-1.91682485865311</v>
      </c>
      <c r="N11" s="33">
        <f t="shared" si="9"/>
        <v>-1.3823178629193467</v>
      </c>
      <c r="O11" s="47">
        <f>(O10/M10-1)*100</f>
        <v>-2.2170826692597623</v>
      </c>
      <c r="P11" s="47">
        <f t="shared" ref="P11" si="62">(P10/O10-1)*100</f>
        <v>-2.1369818198812895</v>
      </c>
      <c r="Q11" s="47">
        <f t="shared" ref="Q11" si="63">(Q10/P10-1)*100</f>
        <v>-1.4780501199871066</v>
      </c>
      <c r="R11" s="47">
        <f t="shared" ref="R11" si="64">(R10/Q10-1)*100</f>
        <v>-0.78464875607421325</v>
      </c>
      <c r="S11" s="33">
        <f t="shared" si="14"/>
        <v>-1.654190841300593</v>
      </c>
      <c r="T11" s="47">
        <f>(T10/R10-1)*100</f>
        <v>-0.55268188119477202</v>
      </c>
      <c r="U11" s="47">
        <f t="shared" ref="U11" si="65">(U10/T10-1)*100</f>
        <v>-9.3956104690440245E-2</v>
      </c>
      <c r="V11" s="47">
        <f t="shared" ref="V11" si="66">(V10/U10-1)*100</f>
        <v>-0.18870360012047671</v>
      </c>
      <c r="W11" s="47">
        <f>(W10/X10-1)*100</f>
        <v>-2.3366641045352576E-2</v>
      </c>
      <c r="X11" s="33">
        <f t="shared" si="27"/>
        <v>-0.21467705676276039</v>
      </c>
      <c r="Y11" s="47">
        <f t="shared" ref="Y11" si="67">(Y10/W10-1)*100</f>
        <v>0.39240529685644621</v>
      </c>
      <c r="Z11" s="47">
        <f t="shared" ref="Z11" si="68">(Z10/Y10-1)*100</f>
        <v>0.65002297442180446</v>
      </c>
      <c r="AA11" s="47">
        <f t="shared" ref="AA11" si="69">(AA10/Z10-1)*100</f>
        <v>0.62208587463326026</v>
      </c>
      <c r="AB11" s="47">
        <f>(AB10/AA10-1)*100</f>
        <v>0.72894233793887597</v>
      </c>
      <c r="AC11" s="33">
        <f t="shared" si="22"/>
        <v>0.59836412096259672</v>
      </c>
      <c r="AD11" s="135">
        <f>(AD10/AB10-1)*100</f>
        <v>0.85098460780839158</v>
      </c>
      <c r="AE11" s="47">
        <f t="shared" ref="AE11" si="70">(AE10/AD10-1)*100</f>
        <v>0.82296194843090031</v>
      </c>
      <c r="AF11" s="47">
        <f t="shared" ref="AF11:AG11" si="71">(AF10/AE10-1)*100</f>
        <v>0.86408523908523271</v>
      </c>
      <c r="AG11" s="47">
        <f t="shared" si="71"/>
        <v>0.77587468891817668</v>
      </c>
      <c r="AH11" s="127">
        <f t="shared" ref="AH11" si="72">(AH10/AG10-1)*100</f>
        <v>-1.203224869262054</v>
      </c>
      <c r="AI11" s="135">
        <f>(AI10/AH10-1)*100</f>
        <v>1.8442415055056616</v>
      </c>
      <c r="AJ11" s="135">
        <f>(AJ10/AI10-1)*100</f>
        <v>0.71954494268471336</v>
      </c>
    </row>
    <row r="12" spans="1:38" s="22" customFormat="1">
      <c r="A12" s="48"/>
      <c r="B12" s="39"/>
      <c r="C12" s="40"/>
      <c r="D12" s="40"/>
      <c r="E12" s="40"/>
      <c r="F12" s="40"/>
      <c r="G12" s="40"/>
      <c r="H12" s="40"/>
      <c r="I12" s="41"/>
      <c r="J12" s="41"/>
      <c r="K12" s="41"/>
      <c r="L12" s="41"/>
      <c r="M12" s="41"/>
      <c r="N12" s="26"/>
      <c r="O12" s="41"/>
      <c r="P12" s="41"/>
      <c r="Q12" s="41"/>
      <c r="R12" s="41"/>
      <c r="S12" s="26"/>
      <c r="T12" s="41"/>
      <c r="U12" s="41"/>
      <c r="V12" s="41"/>
      <c r="W12" s="41"/>
      <c r="X12" s="33"/>
      <c r="Y12" s="41"/>
      <c r="Z12" s="41"/>
      <c r="AA12" s="41"/>
      <c r="AB12" s="41"/>
      <c r="AC12" s="32"/>
      <c r="AD12" s="133"/>
      <c r="AE12" s="41"/>
      <c r="AG12" s="49"/>
      <c r="AH12" s="126"/>
      <c r="AI12" s="61"/>
      <c r="AJ12" s="350"/>
    </row>
    <row r="13" spans="1:38" s="21" customFormat="1">
      <c r="A13" s="21" t="s">
        <v>30</v>
      </c>
      <c r="B13" s="50">
        <v>59.6</v>
      </c>
      <c r="C13" s="50">
        <v>59.5</v>
      </c>
      <c r="D13" s="50">
        <v>58.3</v>
      </c>
      <c r="E13" s="50">
        <v>57.6</v>
      </c>
      <c r="F13" s="51">
        <v>59.6</v>
      </c>
      <c r="G13" s="51">
        <v>59.5</v>
      </c>
      <c r="H13" s="51">
        <v>58.3</v>
      </c>
      <c r="I13" s="51">
        <v>57.6</v>
      </c>
      <c r="J13" s="51">
        <v>56.2</v>
      </c>
      <c r="K13" s="51">
        <v>56.2</v>
      </c>
      <c r="L13" s="51">
        <v>55.9</v>
      </c>
      <c r="M13" s="51">
        <v>55.5</v>
      </c>
      <c r="N13" s="33">
        <f t="shared" si="9"/>
        <v>55.95</v>
      </c>
      <c r="O13" s="51">
        <v>53.4</v>
      </c>
      <c r="P13" s="51">
        <v>53.1</v>
      </c>
      <c r="Q13" s="51">
        <v>53.2</v>
      </c>
      <c r="R13" s="51">
        <v>53.3</v>
      </c>
      <c r="S13" s="26">
        <f t="shared" si="14"/>
        <v>53.25</v>
      </c>
      <c r="T13" s="51">
        <v>52.5</v>
      </c>
      <c r="U13" s="51">
        <v>53.6</v>
      </c>
      <c r="V13" s="51">
        <v>53.8</v>
      </c>
      <c r="W13" s="51">
        <v>54.1</v>
      </c>
      <c r="X13" s="33">
        <f t="shared" si="27"/>
        <v>53.499999999999993</v>
      </c>
      <c r="Y13" s="51">
        <v>52.4</v>
      </c>
      <c r="Z13" s="51">
        <v>53.4</v>
      </c>
      <c r="AA13" s="51">
        <v>52.8</v>
      </c>
      <c r="AB13" s="51">
        <v>53.4</v>
      </c>
      <c r="AC13" s="33">
        <f t="shared" si="22"/>
        <v>53</v>
      </c>
      <c r="AD13" s="136">
        <v>51.8</v>
      </c>
      <c r="AE13" s="51">
        <v>53.5</v>
      </c>
      <c r="AF13" s="51">
        <v>54.5</v>
      </c>
      <c r="AG13" s="2">
        <v>54.8</v>
      </c>
      <c r="AH13" s="125">
        <f t="shared" si="54"/>
        <v>53.650000000000006</v>
      </c>
      <c r="AI13" s="136">
        <v>53.2</v>
      </c>
      <c r="AJ13" s="2">
        <v>54.9</v>
      </c>
    </row>
    <row r="14" spans="1:38" s="21" customFormat="1">
      <c r="B14" s="52"/>
      <c r="C14" s="50"/>
      <c r="D14" s="50"/>
      <c r="E14" s="50"/>
      <c r="F14" s="51"/>
      <c r="G14" s="51"/>
      <c r="H14" s="51"/>
      <c r="I14" s="51"/>
      <c r="J14" s="51"/>
      <c r="K14" s="51"/>
      <c r="L14" s="51"/>
      <c r="M14" s="51"/>
      <c r="N14" s="26"/>
      <c r="O14" s="51"/>
      <c r="P14" s="51"/>
      <c r="Q14" s="51"/>
      <c r="R14" s="51"/>
      <c r="S14" s="26"/>
      <c r="T14" s="51"/>
      <c r="U14" s="51"/>
      <c r="V14" s="51"/>
      <c r="W14" s="51"/>
      <c r="X14" s="33"/>
      <c r="Y14" s="51"/>
      <c r="Z14" s="51"/>
      <c r="AA14" s="51"/>
      <c r="AB14" s="51"/>
      <c r="AC14" s="27"/>
      <c r="AD14" s="136"/>
      <c r="AE14" s="51"/>
      <c r="AH14" s="126"/>
      <c r="AI14" s="61"/>
      <c r="AJ14" s="2"/>
    </row>
    <row r="15" spans="1:38" s="21" customFormat="1">
      <c r="A15" s="21" t="s">
        <v>93</v>
      </c>
      <c r="B15" s="53">
        <f>(B16+B17)</f>
        <v>40200</v>
      </c>
      <c r="C15" s="53">
        <v>47500</v>
      </c>
      <c r="D15" s="53">
        <v>45400</v>
      </c>
      <c r="E15" s="53">
        <v>45500</v>
      </c>
      <c r="F15" s="53">
        <v>43300</v>
      </c>
      <c r="G15" s="53">
        <v>47500</v>
      </c>
      <c r="H15" s="53">
        <v>46100</v>
      </c>
      <c r="I15" s="53">
        <v>46800</v>
      </c>
      <c r="J15" s="53">
        <v>42600</v>
      </c>
      <c r="K15" s="53">
        <v>49300</v>
      </c>
      <c r="L15" s="53">
        <v>50400</v>
      </c>
      <c r="M15" s="53">
        <v>50500</v>
      </c>
      <c r="N15" s="26">
        <f t="shared" si="9"/>
        <v>48200</v>
      </c>
      <c r="O15" s="185">
        <v>42700</v>
      </c>
      <c r="P15" s="185">
        <v>50100</v>
      </c>
      <c r="Q15" s="185">
        <v>57100</v>
      </c>
      <c r="R15" s="185">
        <v>59300</v>
      </c>
      <c r="S15" s="27">
        <f t="shared" si="14"/>
        <v>52300</v>
      </c>
      <c r="T15" s="185">
        <v>54000</v>
      </c>
      <c r="U15" s="185">
        <v>56300</v>
      </c>
      <c r="V15" s="185">
        <v>59700</v>
      </c>
      <c r="W15" s="185">
        <v>54900</v>
      </c>
      <c r="X15" s="27">
        <f t="shared" si="27"/>
        <v>56225</v>
      </c>
      <c r="Y15" s="185">
        <v>49900</v>
      </c>
      <c r="Z15" s="185">
        <v>58700</v>
      </c>
      <c r="AA15" s="185">
        <v>58100</v>
      </c>
      <c r="AB15" s="185">
        <v>56300</v>
      </c>
      <c r="AC15" s="27">
        <f t="shared" si="22"/>
        <v>55750</v>
      </c>
      <c r="AD15" s="147">
        <v>46500</v>
      </c>
      <c r="AE15" s="65">
        <v>58400</v>
      </c>
      <c r="AF15" s="65">
        <v>54700</v>
      </c>
      <c r="AG15" s="65">
        <v>46989</v>
      </c>
      <c r="AH15" s="142">
        <f t="shared" si="54"/>
        <v>51647.25</v>
      </c>
      <c r="AI15" s="147">
        <v>42162</v>
      </c>
      <c r="AJ15" s="2">
        <v>53221</v>
      </c>
    </row>
    <row r="16" spans="1:38" s="55" customFormat="1" hidden="1">
      <c r="A16" s="55" t="s">
        <v>94</v>
      </c>
      <c r="B16" s="56">
        <v>31300</v>
      </c>
      <c r="C16" s="56">
        <v>35400</v>
      </c>
      <c r="D16" s="56">
        <v>33300</v>
      </c>
      <c r="E16" s="56">
        <v>34100</v>
      </c>
      <c r="F16" s="56">
        <v>33800</v>
      </c>
      <c r="G16" s="56">
        <v>36600</v>
      </c>
      <c r="H16" s="56">
        <v>33900</v>
      </c>
      <c r="I16" s="56">
        <v>34300</v>
      </c>
      <c r="J16" s="56">
        <v>32500</v>
      </c>
      <c r="K16" s="56">
        <v>34900</v>
      </c>
      <c r="L16" s="56">
        <v>33900</v>
      </c>
      <c r="M16" s="56">
        <v>35200</v>
      </c>
      <c r="N16" s="26">
        <f t="shared" si="9"/>
        <v>34125</v>
      </c>
      <c r="O16" s="56">
        <v>32000</v>
      </c>
      <c r="P16" s="56">
        <v>36000</v>
      </c>
      <c r="Q16" s="56">
        <v>39800</v>
      </c>
      <c r="R16" s="56">
        <v>41700</v>
      </c>
      <c r="S16" s="26">
        <f t="shared" si="14"/>
        <v>37375</v>
      </c>
      <c r="T16" s="56">
        <v>37800</v>
      </c>
      <c r="U16" s="56">
        <v>38200</v>
      </c>
      <c r="V16" s="56">
        <v>38600</v>
      </c>
      <c r="W16" s="56">
        <v>36500</v>
      </c>
      <c r="X16" s="27">
        <f t="shared" si="27"/>
        <v>37775</v>
      </c>
      <c r="Y16" s="56">
        <v>34700</v>
      </c>
      <c r="Z16" s="56">
        <v>37400</v>
      </c>
      <c r="AA16" s="56">
        <v>34600</v>
      </c>
      <c r="AB16" s="56">
        <v>36800</v>
      </c>
      <c r="AC16" s="27">
        <f t="shared" si="22"/>
        <v>35875</v>
      </c>
      <c r="AD16" s="137">
        <v>30000</v>
      </c>
      <c r="AE16" s="57">
        <v>38400</v>
      </c>
      <c r="AF16" s="57">
        <v>34900</v>
      </c>
      <c r="AG16" s="54">
        <v>55223</v>
      </c>
      <c r="AH16" s="128">
        <f t="shared" si="54"/>
        <v>39630.75</v>
      </c>
      <c r="AI16" s="138"/>
      <c r="AJ16" s="34"/>
    </row>
    <row r="17" spans="1:36" s="55" customFormat="1" hidden="1">
      <c r="A17" s="55" t="s">
        <v>95</v>
      </c>
      <c r="B17" s="56">
        <v>8900</v>
      </c>
      <c r="C17" s="56">
        <f t="shared" ref="C17:M17" si="73">(C15-C16)</f>
        <v>12100</v>
      </c>
      <c r="D17" s="56">
        <f t="shared" si="73"/>
        <v>12100</v>
      </c>
      <c r="E17" s="56">
        <f t="shared" si="73"/>
        <v>11400</v>
      </c>
      <c r="F17" s="56">
        <f t="shared" si="73"/>
        <v>9500</v>
      </c>
      <c r="G17" s="56">
        <f t="shared" si="73"/>
        <v>10900</v>
      </c>
      <c r="H17" s="56">
        <f t="shared" si="73"/>
        <v>12200</v>
      </c>
      <c r="I17" s="56">
        <f t="shared" si="73"/>
        <v>12500</v>
      </c>
      <c r="J17" s="56">
        <f t="shared" si="73"/>
        <v>10100</v>
      </c>
      <c r="K17" s="56">
        <f t="shared" si="73"/>
        <v>14400</v>
      </c>
      <c r="L17" s="56">
        <f t="shared" si="73"/>
        <v>16500</v>
      </c>
      <c r="M17" s="56">
        <f t="shared" si="73"/>
        <v>15300</v>
      </c>
      <c r="N17" s="26">
        <f t="shared" si="9"/>
        <v>14075</v>
      </c>
      <c r="O17" s="56">
        <f t="shared" ref="O17" si="74">(O15-O16)</f>
        <v>10700</v>
      </c>
      <c r="P17" s="56">
        <f t="shared" ref="P17" si="75">(P15-P16)</f>
        <v>14100</v>
      </c>
      <c r="Q17" s="56">
        <f t="shared" ref="Q17" si="76">(Q15-Q16)</f>
        <v>17300</v>
      </c>
      <c r="R17" s="56">
        <f t="shared" ref="R17" si="77">(R15-R16)</f>
        <v>17600</v>
      </c>
      <c r="S17" s="26">
        <f t="shared" si="14"/>
        <v>14925</v>
      </c>
      <c r="T17" s="56">
        <f t="shared" ref="T17" si="78">(T15-T16)</f>
        <v>16200</v>
      </c>
      <c r="U17" s="56">
        <f t="shared" ref="U17" si="79">(U15-U16)</f>
        <v>18100</v>
      </c>
      <c r="V17" s="56">
        <f t="shared" ref="V17" si="80">(V15-V16)</f>
        <v>21100</v>
      </c>
      <c r="W17" s="56">
        <f t="shared" ref="W17" si="81">(W15-W16)</f>
        <v>18400</v>
      </c>
      <c r="X17" s="27">
        <f t="shared" si="27"/>
        <v>18450</v>
      </c>
      <c r="Y17" s="56">
        <f t="shared" ref="Y17" si="82">(Y15-Y16)</f>
        <v>15200</v>
      </c>
      <c r="Z17" s="56">
        <f t="shared" ref="Z17" si="83">(Z15-Z16)</f>
        <v>21300</v>
      </c>
      <c r="AA17" s="56">
        <f t="shared" ref="AA17" si="84">(AA15-AA16)</f>
        <v>23500</v>
      </c>
      <c r="AB17" s="56">
        <f t="shared" ref="AB17" si="85">(AB15-AB16)</f>
        <v>19500</v>
      </c>
      <c r="AC17" s="27">
        <f t="shared" si="22"/>
        <v>19875</v>
      </c>
      <c r="AD17" s="139">
        <f t="shared" ref="AD17" si="86">(AD15-AD16)</f>
        <v>16500</v>
      </c>
      <c r="AE17" s="57">
        <v>20000</v>
      </c>
      <c r="AF17" s="57">
        <v>19700</v>
      </c>
      <c r="AG17" s="54">
        <v>55223</v>
      </c>
      <c r="AH17" s="128">
        <f t="shared" si="54"/>
        <v>27855.75</v>
      </c>
      <c r="AI17" s="138"/>
      <c r="AJ17" s="34"/>
    </row>
    <row r="18" spans="1:36" s="55" customFormat="1">
      <c r="A18" s="55" t="s">
        <v>96</v>
      </c>
      <c r="B18" s="56">
        <v>31300</v>
      </c>
      <c r="C18" s="56">
        <v>31000</v>
      </c>
      <c r="D18" s="56">
        <v>30100</v>
      </c>
      <c r="E18" s="56">
        <v>34800</v>
      </c>
      <c r="F18" s="56">
        <v>37200</v>
      </c>
      <c r="G18" s="56">
        <v>34600</v>
      </c>
      <c r="H18" s="56">
        <v>31600</v>
      </c>
      <c r="I18" s="56">
        <v>35000</v>
      </c>
      <c r="J18" s="56">
        <v>36300</v>
      </c>
      <c r="K18" s="56">
        <v>35600</v>
      </c>
      <c r="L18" s="56">
        <v>33000</v>
      </c>
      <c r="M18" s="56">
        <v>39900</v>
      </c>
      <c r="N18" s="26">
        <f t="shared" si="9"/>
        <v>36200</v>
      </c>
      <c r="O18" s="56">
        <v>41700</v>
      </c>
      <c r="P18" s="186">
        <v>41100</v>
      </c>
      <c r="Q18" s="186">
        <v>41300</v>
      </c>
      <c r="R18" s="186">
        <v>45500</v>
      </c>
      <c r="S18" s="27">
        <f t="shared" si="14"/>
        <v>42400</v>
      </c>
      <c r="T18" s="186">
        <v>50000</v>
      </c>
      <c r="U18" s="186">
        <v>49600</v>
      </c>
      <c r="V18" s="186">
        <v>44100</v>
      </c>
      <c r="W18" s="186">
        <v>47800</v>
      </c>
      <c r="X18" s="27">
        <f t="shared" si="27"/>
        <v>47875</v>
      </c>
      <c r="Y18" s="186">
        <v>48000</v>
      </c>
      <c r="Z18" s="186">
        <v>46000</v>
      </c>
      <c r="AA18" s="186">
        <v>44800</v>
      </c>
      <c r="AB18" s="186">
        <v>46600</v>
      </c>
      <c r="AC18" s="27">
        <f t="shared" si="22"/>
        <v>46350</v>
      </c>
      <c r="AD18" s="187">
        <v>47100</v>
      </c>
      <c r="AE18" s="86">
        <v>52100</v>
      </c>
      <c r="AF18" s="86">
        <v>51700</v>
      </c>
      <c r="AG18" s="65">
        <v>55223</v>
      </c>
      <c r="AH18" s="142">
        <f t="shared" si="54"/>
        <v>51530.75</v>
      </c>
      <c r="AI18" s="147">
        <v>53045</v>
      </c>
      <c r="AJ18" s="34">
        <v>48666</v>
      </c>
    </row>
    <row r="19" spans="1:36" s="55" customFormat="1" hidden="1">
      <c r="A19" s="55" t="s">
        <v>97</v>
      </c>
      <c r="B19" s="56">
        <v>21400</v>
      </c>
      <c r="C19" s="56">
        <v>21500</v>
      </c>
      <c r="D19" s="56">
        <v>20400</v>
      </c>
      <c r="E19" s="56">
        <v>23400</v>
      </c>
      <c r="F19" s="56">
        <v>24400</v>
      </c>
      <c r="G19" s="56">
        <v>22500</v>
      </c>
      <c r="H19" s="56">
        <v>19800</v>
      </c>
      <c r="I19" s="56">
        <v>23000</v>
      </c>
      <c r="J19" s="56">
        <v>23700</v>
      </c>
      <c r="K19" s="56">
        <v>23200</v>
      </c>
      <c r="L19" s="56">
        <v>21900</v>
      </c>
      <c r="M19" s="56">
        <v>26100</v>
      </c>
      <c r="N19" s="26">
        <f t="shared" si="9"/>
        <v>23725</v>
      </c>
      <c r="O19" s="56">
        <v>27000</v>
      </c>
      <c r="P19" s="56">
        <v>25800</v>
      </c>
      <c r="Q19" s="56">
        <v>25200</v>
      </c>
      <c r="R19" s="56">
        <v>29700</v>
      </c>
      <c r="S19" s="26">
        <f t="shared" si="14"/>
        <v>26925</v>
      </c>
      <c r="T19" s="56">
        <v>31200</v>
      </c>
      <c r="U19" s="56">
        <v>30600</v>
      </c>
      <c r="V19" s="56">
        <v>26900</v>
      </c>
      <c r="W19" s="56">
        <v>29100</v>
      </c>
      <c r="X19" s="27">
        <f t="shared" si="27"/>
        <v>29450</v>
      </c>
      <c r="Y19" s="56">
        <v>28900</v>
      </c>
      <c r="Z19" s="56">
        <v>27600</v>
      </c>
      <c r="AA19" s="56">
        <v>24600</v>
      </c>
      <c r="AB19" s="56">
        <v>28000</v>
      </c>
      <c r="AC19" s="27">
        <f t="shared" si="22"/>
        <v>27275</v>
      </c>
      <c r="AD19" s="139">
        <v>26700</v>
      </c>
      <c r="AE19" s="57">
        <v>28700</v>
      </c>
      <c r="AF19" s="57">
        <v>23900</v>
      </c>
      <c r="AH19" s="126">
        <f t="shared" si="54"/>
        <v>26433.333333333332</v>
      </c>
      <c r="AI19" s="61"/>
      <c r="AJ19" s="34"/>
    </row>
    <row r="20" spans="1:36" s="55" customFormat="1" hidden="1">
      <c r="A20" s="55" t="s">
        <v>98</v>
      </c>
      <c r="B20" s="56">
        <v>9900</v>
      </c>
      <c r="C20" s="56">
        <v>9500</v>
      </c>
      <c r="D20" s="56">
        <v>9700</v>
      </c>
      <c r="E20" s="56">
        <v>11400</v>
      </c>
      <c r="F20" s="56">
        <v>12800</v>
      </c>
      <c r="G20" s="56">
        <v>12100</v>
      </c>
      <c r="H20" s="56">
        <v>11800</v>
      </c>
      <c r="I20" s="56">
        <v>12000</v>
      </c>
      <c r="J20" s="56">
        <v>12600</v>
      </c>
      <c r="K20" s="56">
        <v>12400</v>
      </c>
      <c r="L20" s="56">
        <v>11100</v>
      </c>
      <c r="M20" s="56">
        <v>13800</v>
      </c>
      <c r="N20" s="26">
        <f t="shared" si="9"/>
        <v>12475</v>
      </c>
      <c r="O20" s="56">
        <v>14700</v>
      </c>
      <c r="P20" s="56">
        <v>15300</v>
      </c>
      <c r="Q20" s="56">
        <v>16100</v>
      </c>
      <c r="R20" s="56">
        <v>15800</v>
      </c>
      <c r="S20" s="26">
        <f t="shared" si="14"/>
        <v>15475</v>
      </c>
      <c r="T20" s="56">
        <v>18800</v>
      </c>
      <c r="U20" s="56">
        <v>19000</v>
      </c>
      <c r="V20" s="56">
        <v>17200</v>
      </c>
      <c r="W20" s="56">
        <v>18700</v>
      </c>
      <c r="X20" s="27">
        <f t="shared" si="27"/>
        <v>18425</v>
      </c>
      <c r="Y20" s="56">
        <v>19100</v>
      </c>
      <c r="Z20" s="56">
        <v>18400</v>
      </c>
      <c r="AA20" s="56">
        <v>16900</v>
      </c>
      <c r="AB20" s="56">
        <v>18600</v>
      </c>
      <c r="AC20" s="27">
        <f t="shared" si="22"/>
        <v>18250</v>
      </c>
      <c r="AD20" s="139">
        <v>20400</v>
      </c>
      <c r="AE20" s="57">
        <v>23400</v>
      </c>
      <c r="AF20" s="57">
        <v>27800</v>
      </c>
      <c r="AH20" s="126">
        <f t="shared" si="54"/>
        <v>23866.666666666668</v>
      </c>
      <c r="AI20" s="61"/>
      <c r="AJ20" s="34"/>
    </row>
    <row r="21" spans="1:36" s="55" customFormat="1">
      <c r="A21" s="55" t="s">
        <v>99</v>
      </c>
      <c r="B21" s="56">
        <f t="shared" ref="B21:M21" si="87">(B15+B18)</f>
        <v>71500</v>
      </c>
      <c r="C21" s="56">
        <f t="shared" si="87"/>
        <v>78500</v>
      </c>
      <c r="D21" s="56">
        <f t="shared" si="87"/>
        <v>75500</v>
      </c>
      <c r="E21" s="56">
        <f t="shared" si="87"/>
        <v>80300</v>
      </c>
      <c r="F21" s="56">
        <f t="shared" si="87"/>
        <v>80500</v>
      </c>
      <c r="G21" s="56">
        <f t="shared" si="87"/>
        <v>82100</v>
      </c>
      <c r="H21" s="56">
        <f t="shared" si="87"/>
        <v>77700</v>
      </c>
      <c r="I21" s="56">
        <f t="shared" si="87"/>
        <v>81800</v>
      </c>
      <c r="J21" s="56">
        <f t="shared" si="87"/>
        <v>78900</v>
      </c>
      <c r="K21" s="56">
        <f t="shared" si="87"/>
        <v>84900</v>
      </c>
      <c r="L21" s="56">
        <f t="shared" si="87"/>
        <v>83400</v>
      </c>
      <c r="M21" s="56">
        <f t="shared" si="87"/>
        <v>90400</v>
      </c>
      <c r="N21" s="26">
        <f>AVERAGE((J21:M21))</f>
        <v>84400</v>
      </c>
      <c r="O21" s="56">
        <f>(O15+O18)</f>
        <v>84400</v>
      </c>
      <c r="P21" s="186">
        <f>(P15+P18)</f>
        <v>91200</v>
      </c>
      <c r="Q21" s="186">
        <f>(Q15+Q18)</f>
        <v>98400</v>
      </c>
      <c r="R21" s="186">
        <f>(R15+R18)</f>
        <v>104800</v>
      </c>
      <c r="S21" s="27">
        <f>AVERAGE((O21:R21))</f>
        <v>94700</v>
      </c>
      <c r="T21" s="186">
        <f>(T15+T18)</f>
        <v>104000</v>
      </c>
      <c r="U21" s="186">
        <f>(U15+U18)</f>
        <v>105900</v>
      </c>
      <c r="V21" s="186">
        <f>(V15+V18)</f>
        <v>103800</v>
      </c>
      <c r="W21" s="186">
        <f>(W15+W18)</f>
        <v>102700</v>
      </c>
      <c r="X21" s="27">
        <f>AVERAGE((T21:W21))</f>
        <v>104100</v>
      </c>
      <c r="Y21" s="186">
        <f>(Y15+Y18)</f>
        <v>97900</v>
      </c>
      <c r="Z21" s="186">
        <f>(Z15+Z18)</f>
        <v>104700</v>
      </c>
      <c r="AA21" s="186">
        <f>(AA15+AA18)</f>
        <v>102900</v>
      </c>
      <c r="AB21" s="186">
        <f>(AB15+AB18)</f>
        <v>102900</v>
      </c>
      <c r="AC21" s="27">
        <f>AVERAGE((Y21:AB21))</f>
        <v>102100</v>
      </c>
      <c r="AD21" s="187">
        <f>(AD15+AD18)</f>
        <v>93600</v>
      </c>
      <c r="AE21" s="186">
        <f>(AE15+AE18)</f>
        <v>110500</v>
      </c>
      <c r="AF21" s="186">
        <f>(AF15+AF18)</f>
        <v>106400</v>
      </c>
      <c r="AG21" s="186">
        <f>(AG15+AG18)</f>
        <v>102212</v>
      </c>
      <c r="AH21" s="188">
        <f t="shared" ref="AH21:AJ21" si="88">(AH15+AH18)</f>
        <v>103178</v>
      </c>
      <c r="AI21" s="187">
        <f t="shared" si="88"/>
        <v>95207</v>
      </c>
      <c r="AJ21" s="187">
        <f t="shared" si="88"/>
        <v>101887</v>
      </c>
    </row>
    <row r="22" spans="1:36">
      <c r="I22" s="12"/>
      <c r="J22" s="12"/>
      <c r="K22" s="12"/>
      <c r="L22" s="12"/>
      <c r="M22" s="12"/>
      <c r="N22" s="12"/>
      <c r="O22" s="12"/>
      <c r="P22" s="189"/>
      <c r="Q22" s="189"/>
      <c r="R22" s="189"/>
      <c r="S22" s="189"/>
      <c r="T22" s="189"/>
      <c r="U22" s="189"/>
      <c r="V22" s="189"/>
      <c r="W22" s="189"/>
      <c r="X22" s="189"/>
      <c r="Y22" s="189"/>
      <c r="Z22" s="189"/>
      <c r="AA22" s="189"/>
      <c r="AB22" s="189"/>
      <c r="AC22" s="190"/>
      <c r="AD22" s="191"/>
      <c r="AE22" s="189"/>
      <c r="AF22" s="189"/>
      <c r="AG22" s="189"/>
      <c r="AH22" s="192"/>
      <c r="AI22" s="193"/>
      <c r="AJ22" s="3"/>
    </row>
    <row r="23" spans="1:36" s="60" customFormat="1">
      <c r="A23" s="58" t="s">
        <v>90</v>
      </c>
      <c r="B23" s="59">
        <f t="shared" ref="B23:M23" si="89">(B21/B2)*100</f>
        <v>17.143775131215815</v>
      </c>
      <c r="C23" s="59">
        <f t="shared" si="89"/>
        <v>18.601454941826024</v>
      </c>
      <c r="D23" s="59">
        <f t="shared" si="89"/>
        <v>17.866016706500389</v>
      </c>
      <c r="E23" s="59">
        <f t="shared" si="89"/>
        <v>18.900655050099683</v>
      </c>
      <c r="F23" s="59">
        <f t="shared" si="89"/>
        <v>18.635337693153538</v>
      </c>
      <c r="G23" s="59">
        <f t="shared" si="89"/>
        <v>18.937908572113987</v>
      </c>
      <c r="H23" s="59">
        <f t="shared" si="89"/>
        <v>18.101044362701131</v>
      </c>
      <c r="I23" s="59">
        <f t="shared" si="89"/>
        <v>18.851965974275593</v>
      </c>
      <c r="J23" s="59">
        <f t="shared" si="89"/>
        <v>18.148945566964777</v>
      </c>
      <c r="K23" s="59">
        <f t="shared" si="89"/>
        <v>19.453113185498839</v>
      </c>
      <c r="L23" s="59">
        <f t="shared" si="89"/>
        <v>19.077028649854178</v>
      </c>
      <c r="M23" s="59">
        <f t="shared" si="89"/>
        <v>20.610001322323093</v>
      </c>
      <c r="N23" s="26">
        <f>AVERAGE((J23:M23))</f>
        <v>19.322272181160223</v>
      </c>
      <c r="O23" s="59">
        <f>(O21/O2)*100</f>
        <v>19.312573080012175</v>
      </c>
      <c r="P23" s="59">
        <f>(P21/P2)*100</f>
        <v>21.155429777659215</v>
      </c>
      <c r="Q23" s="59">
        <f>(Q21/Q2)*100</f>
        <v>22.646511884815791</v>
      </c>
      <c r="R23" s="59">
        <f>(R21/R2)*100</f>
        <v>24.193399449646332</v>
      </c>
      <c r="S23" s="33">
        <f>AVERAGE((O23:R23))</f>
        <v>21.826978548033381</v>
      </c>
      <c r="T23" s="59">
        <f>(T21/T2)*100</f>
        <v>24.173510016898213</v>
      </c>
      <c r="U23" s="59">
        <f>(U21/U2)*100</f>
        <v>24.634552576974254</v>
      </c>
      <c r="V23" s="59">
        <f>(V21/V2)*100</f>
        <v>23.941709548774888</v>
      </c>
      <c r="W23" s="59">
        <f>(W21/W2)*100</f>
        <v>23.5825769074447</v>
      </c>
      <c r="X23" s="33">
        <f>AVERAGE((T23:W23))</f>
        <v>24.083087262523012</v>
      </c>
      <c r="Y23" s="59">
        <f>(Y21/Y2)*100</f>
        <v>22.819183031291882</v>
      </c>
      <c r="Z23" s="59">
        <f>(Z21/Z2)*100</f>
        <v>24.790101007231037</v>
      </c>
      <c r="AA23" s="59">
        <f>(AA21/AA2)*100</f>
        <v>24.587989878063642</v>
      </c>
      <c r="AB23" s="59">
        <f>(AB21/AB2)*100</f>
        <v>24.856573464581196</v>
      </c>
      <c r="AC23" s="33">
        <f>AVERAGE((Y23:AB23))</f>
        <v>24.263461845291936</v>
      </c>
      <c r="AD23" s="140">
        <f>(AD21/AD2)*100</f>
        <v>22.851618290083717</v>
      </c>
      <c r="AE23" s="59">
        <f>(AE21/AE2)*100</f>
        <v>26.196442499401396</v>
      </c>
      <c r="AF23" s="59">
        <f>(AF21/AF2)*100</f>
        <v>24.889529321222302</v>
      </c>
      <c r="AG23" s="59">
        <f>(AG21/AG2)*100</f>
        <v>23.761004447110075</v>
      </c>
      <c r="AH23" s="129">
        <f t="shared" ref="AH23:AI23" si="90">(AH21/AH2)*100</f>
        <v>24.434303414664182</v>
      </c>
      <c r="AI23" s="140">
        <f t="shared" si="90"/>
        <v>22.46539592349113</v>
      </c>
      <c r="AJ23" s="140">
        <f>(AJ21/AJ2)*100</f>
        <v>23.984303460159555</v>
      </c>
    </row>
    <row r="24" spans="1:36" s="60" customFormat="1">
      <c r="A24" s="61" t="s">
        <v>103</v>
      </c>
      <c r="B24" s="59">
        <f t="shared" ref="B24:M24" si="91">(B15/B2)*100</f>
        <v>9.6388777660821798</v>
      </c>
      <c r="C24" s="59">
        <f t="shared" si="91"/>
        <v>11.255657448875619</v>
      </c>
      <c r="D24" s="59">
        <f t="shared" si="91"/>
        <v>10.74327362218699</v>
      </c>
      <c r="E24" s="59">
        <f t="shared" si="91"/>
        <v>10.709586609956856</v>
      </c>
      <c r="F24" s="59">
        <f t="shared" si="91"/>
        <v>10.023728225013022</v>
      </c>
      <c r="G24" s="59">
        <f t="shared" si="91"/>
        <v>10.95676805329372</v>
      </c>
      <c r="H24" s="59">
        <f t="shared" si="91"/>
        <v>10.739487067188188</v>
      </c>
      <c r="I24" s="59">
        <f t="shared" si="91"/>
        <v>10.785721364255474</v>
      </c>
      <c r="J24" s="59">
        <f t="shared" si="91"/>
        <v>9.7990504582091198</v>
      </c>
      <c r="K24" s="59">
        <f t="shared" si="91"/>
        <v>11.296095171320292</v>
      </c>
      <c r="L24" s="59">
        <f t="shared" si="91"/>
        <v>11.52856407617087</v>
      </c>
      <c r="M24" s="59">
        <f t="shared" si="91"/>
        <v>11.513330384704826</v>
      </c>
      <c r="N24" s="33">
        <f t="shared" si="9"/>
        <v>11.034260022601277</v>
      </c>
      <c r="O24" s="59">
        <f>(O15/O2)*100</f>
        <v>9.7706975179682445</v>
      </c>
      <c r="P24" s="59">
        <f>(P15/P2)*100</f>
        <v>11.621568331806214</v>
      </c>
      <c r="Q24" s="59">
        <f>(Q15/Q2)*100</f>
        <v>13.141421022591276</v>
      </c>
      <c r="R24" s="59">
        <f>(R15/R2)*100</f>
        <v>13.68958575729034</v>
      </c>
      <c r="S24" s="33">
        <f t="shared" si="14"/>
        <v>12.055818157414018</v>
      </c>
      <c r="T24" s="59">
        <f>(T15/T2)*100</f>
        <v>12.551630201081764</v>
      </c>
      <c r="U24" s="59">
        <f>(U15/U2)*100</f>
        <v>13.096556280298872</v>
      </c>
      <c r="V24" s="59">
        <f>(V15/V2)*100</f>
        <v>13.769942775162436</v>
      </c>
      <c r="W24" s="59">
        <f>(W15/W2)*100</f>
        <v>12.606460294242591</v>
      </c>
      <c r="X24" s="33">
        <f t="shared" si="27"/>
        <v>13.006147387696416</v>
      </c>
      <c r="Y24" s="59">
        <f>(Y15/Y2)*100</f>
        <v>11.631023833109959</v>
      </c>
      <c r="Z24" s="59">
        <f>(Z15/Z2)*100</f>
        <v>13.898557107205939</v>
      </c>
      <c r="AA24" s="59">
        <f>(AA15/AA2)*100</f>
        <v>13.883014693056342</v>
      </c>
      <c r="AB24" s="59">
        <f>(AB15/AB2)*100</f>
        <v>13.599855063711578</v>
      </c>
      <c r="AC24" s="33">
        <f t="shared" si="22"/>
        <v>13.253112674270954</v>
      </c>
      <c r="AD24" s="140">
        <f>(AD15/AD2)*100</f>
        <v>11.352566778727487</v>
      </c>
      <c r="AE24" s="59">
        <f>(AE15/AE2)*100</f>
        <v>13.844997664842005</v>
      </c>
      <c r="AF24" s="59">
        <f>(AF15/AF2)*100</f>
        <v>12.795650882244924</v>
      </c>
      <c r="AG24" s="59">
        <f>(AG15/AG2)*100</f>
        <v>10.923432062431568</v>
      </c>
      <c r="AH24" s="129">
        <f t="shared" ref="AH24:AI24" si="92">(AH15/AH2)*100</f>
        <v>12.230946297011133</v>
      </c>
      <c r="AI24" s="140">
        <f t="shared" si="92"/>
        <v>9.9487014917625078</v>
      </c>
      <c r="AJ24" s="140">
        <f>(AJ15/AJ2)*100</f>
        <v>12.528277547215557</v>
      </c>
    </row>
    <row r="25" spans="1:36" s="60" customFormat="1">
      <c r="A25" s="61" t="s">
        <v>104</v>
      </c>
      <c r="B25" s="59">
        <f t="shared" ref="B25:M25" si="93">(B18/B2)*100</f>
        <v>7.5048973651336377</v>
      </c>
      <c r="C25" s="59">
        <f t="shared" si="93"/>
        <v>7.3457974929504042</v>
      </c>
      <c r="D25" s="59">
        <f t="shared" si="93"/>
        <v>7.1227430843134005</v>
      </c>
      <c r="E25" s="59">
        <f t="shared" si="93"/>
        <v>8.1910684401428266</v>
      </c>
      <c r="F25" s="59">
        <f t="shared" si="93"/>
        <v>8.611609468140518</v>
      </c>
      <c r="G25" s="59">
        <f t="shared" si="93"/>
        <v>7.9811405188202675</v>
      </c>
      <c r="H25" s="59">
        <f t="shared" si="93"/>
        <v>7.3615572955129434</v>
      </c>
      <c r="I25" s="59">
        <f t="shared" si="93"/>
        <v>8.0662446100201191</v>
      </c>
      <c r="J25" s="59">
        <f t="shared" si="93"/>
        <v>8.3498951087556588</v>
      </c>
      <c r="K25" s="59">
        <f t="shared" si="93"/>
        <v>8.1570180141785471</v>
      </c>
      <c r="L25" s="59">
        <f t="shared" si="93"/>
        <v>7.5484645736833071</v>
      </c>
      <c r="M25" s="59">
        <f t="shared" si="93"/>
        <v>9.0966709376182671</v>
      </c>
      <c r="N25" s="33">
        <f t="shared" si="9"/>
        <v>8.2880121585589457</v>
      </c>
      <c r="O25" s="59">
        <f>(O18/O2)*100</f>
        <v>9.5418755620439288</v>
      </c>
      <c r="P25" s="59">
        <f>(P18/P2)*100</f>
        <v>9.5338614458530024</v>
      </c>
      <c r="Q25" s="59">
        <f>(Q18/Q2)*100</f>
        <v>9.5050908622245132</v>
      </c>
      <c r="R25" s="59">
        <f>(R18/R2)*100</f>
        <v>10.503813692355994</v>
      </c>
      <c r="S25" s="33">
        <f t="shared" si="14"/>
        <v>9.7711603906193609</v>
      </c>
      <c r="T25" s="59">
        <f>(T18/T2)*100</f>
        <v>11.621879815816449</v>
      </c>
      <c r="U25" s="59">
        <f>(U18/U2)*100</f>
        <v>11.537996296675383</v>
      </c>
      <c r="V25" s="59">
        <f>(V18/V2)*100</f>
        <v>10.171766773612454</v>
      </c>
      <c r="W25" s="59">
        <f>(W18/W2)*100</f>
        <v>10.976116613202109</v>
      </c>
      <c r="X25" s="33">
        <f t="shared" si="27"/>
        <v>11.076939874826598</v>
      </c>
      <c r="Y25" s="59">
        <f>(Y18/Y2)*100</f>
        <v>11.188159198181925</v>
      </c>
      <c r="Z25" s="59">
        <f>(Z18/Z2)*100</f>
        <v>10.891543900025098</v>
      </c>
      <c r="AA25" s="59">
        <f>(AA18/AA2)*100</f>
        <v>10.704975185007299</v>
      </c>
      <c r="AB25" s="59">
        <f>(AB18/AB2)*100</f>
        <v>11.256718400869618</v>
      </c>
      <c r="AC25" s="33">
        <f t="shared" si="22"/>
        <v>11.010349171020984</v>
      </c>
      <c r="AD25" s="140">
        <f>(AD18/AD2)*100</f>
        <v>11.499051511356228</v>
      </c>
      <c r="AE25" s="59">
        <f>(AE18/AE2)*100</f>
        <v>12.351444834559389</v>
      </c>
      <c r="AF25" s="59">
        <f>(AF18/AF2)*100</f>
        <v>12.093878438977377</v>
      </c>
      <c r="AG25" s="59">
        <f>(AG18/AG2)*100</f>
        <v>12.837572384678509</v>
      </c>
      <c r="AH25" s="129">
        <f t="shared" ref="AH25:AJ25" si="94">(AH18/AH2)*100</f>
        <v>12.203357117653049</v>
      </c>
      <c r="AI25" s="140">
        <f t="shared" si="94"/>
        <v>12.516694431728622</v>
      </c>
      <c r="AJ25" s="140">
        <f t="shared" si="94"/>
        <v>11.456025912943996</v>
      </c>
    </row>
    <row r="26" spans="1:36" s="60" customFormat="1">
      <c r="A26" s="61"/>
      <c r="B26" s="62"/>
      <c r="C26" s="62"/>
      <c r="D26" s="62"/>
      <c r="E26" s="62"/>
      <c r="F26" s="62"/>
      <c r="G26" s="62"/>
      <c r="H26" s="62"/>
      <c r="I26" s="62"/>
      <c r="J26" s="62"/>
      <c r="K26" s="62"/>
      <c r="L26" s="62"/>
      <c r="M26" s="62"/>
      <c r="N26" s="26"/>
      <c r="O26" s="63"/>
      <c r="P26" s="62"/>
      <c r="Q26" s="62"/>
      <c r="R26" s="62"/>
      <c r="S26" s="26"/>
      <c r="T26" s="63"/>
      <c r="U26" s="63"/>
      <c r="V26" s="63"/>
      <c r="W26" s="63"/>
      <c r="X26" s="33"/>
      <c r="Y26" s="63"/>
      <c r="Z26" s="63"/>
      <c r="AA26" s="63"/>
      <c r="AB26" s="63"/>
      <c r="AC26" s="27"/>
      <c r="AD26" s="140"/>
      <c r="AE26" s="63"/>
      <c r="AF26" s="63"/>
      <c r="AH26" s="126"/>
      <c r="AI26" s="61"/>
      <c r="AJ26" s="351"/>
    </row>
    <row r="27" spans="1:36" s="21" customFormat="1">
      <c r="A27" s="21" t="s">
        <v>24</v>
      </c>
      <c r="B27" s="64">
        <v>39652</v>
      </c>
      <c r="C27" s="64">
        <v>39623</v>
      </c>
      <c r="D27" s="64">
        <v>40048</v>
      </c>
      <c r="E27" s="64">
        <v>46478</v>
      </c>
      <c r="F27" s="64">
        <v>48782</v>
      </c>
      <c r="G27" s="64">
        <v>49815</v>
      </c>
      <c r="H27" s="64">
        <v>47135</v>
      </c>
      <c r="I27" s="18">
        <v>51567</v>
      </c>
      <c r="J27" s="18">
        <v>55437</v>
      </c>
      <c r="K27" s="18">
        <v>60449</v>
      </c>
      <c r="L27" s="18">
        <v>61093</v>
      </c>
      <c r="M27" s="18">
        <v>71074</v>
      </c>
      <c r="N27" s="26">
        <f t="shared" si="9"/>
        <v>62013.25</v>
      </c>
      <c r="O27" s="18">
        <v>80274</v>
      </c>
      <c r="P27" s="18">
        <v>84949</v>
      </c>
      <c r="Q27" s="18">
        <v>87162</v>
      </c>
      <c r="R27" s="18">
        <v>92721</v>
      </c>
      <c r="S27" s="27">
        <f t="shared" si="14"/>
        <v>86276.5</v>
      </c>
      <c r="T27" s="18">
        <v>98205</v>
      </c>
      <c r="U27" s="18">
        <v>98675</v>
      </c>
      <c r="V27" s="18">
        <v>94487</v>
      </c>
      <c r="W27" s="18">
        <v>99102</v>
      </c>
      <c r="X27" s="27">
        <f t="shared" si="27"/>
        <v>97617.25</v>
      </c>
      <c r="Y27" s="18">
        <v>98334</v>
      </c>
      <c r="Z27" s="18">
        <v>95877</v>
      </c>
      <c r="AA27" s="18">
        <v>91446</v>
      </c>
      <c r="AB27" s="18">
        <v>89585</v>
      </c>
      <c r="AC27" s="27">
        <f t="shared" si="22"/>
        <v>93810.5</v>
      </c>
      <c r="AD27" s="145">
        <v>86643</v>
      </c>
      <c r="AE27" s="65">
        <v>82546</v>
      </c>
      <c r="AF27" s="65">
        <v>79713</v>
      </c>
      <c r="AG27" s="66">
        <v>82047</v>
      </c>
      <c r="AH27" s="142">
        <f t="shared" si="54"/>
        <v>82737.25</v>
      </c>
      <c r="AI27" s="151">
        <v>80243</v>
      </c>
      <c r="AJ27" s="2">
        <v>77941</v>
      </c>
    </row>
    <row r="28" spans="1:36" s="21" customFormat="1">
      <c r="A28" s="21" t="s">
        <v>58</v>
      </c>
      <c r="C28" s="19">
        <f>(C27/B27-1)*100</f>
        <v>-7.3136285685460045E-2</v>
      </c>
      <c r="D28" s="19">
        <f t="shared" ref="D28:J28" si="95">(D27/C27)*100-100</f>
        <v>1.0726093430583319</v>
      </c>
      <c r="E28" s="19">
        <f t="shared" si="95"/>
        <v>16.055733120255695</v>
      </c>
      <c r="F28" s="19">
        <f t="shared" si="95"/>
        <v>4.9571840440638653</v>
      </c>
      <c r="G28" s="19">
        <f t="shared" si="95"/>
        <v>2.1175843548850111</v>
      </c>
      <c r="H28" s="19">
        <f t="shared" si="95"/>
        <v>-5.3799056509083556</v>
      </c>
      <c r="I28" s="19">
        <f t="shared" si="95"/>
        <v>9.4027792510872956</v>
      </c>
      <c r="J28" s="19">
        <f t="shared" si="95"/>
        <v>7.5047995811274575</v>
      </c>
      <c r="K28" s="19">
        <f t="shared" ref="K28" si="96">(K27/J27)*100-100</f>
        <v>9.0408932662301424</v>
      </c>
      <c r="L28" s="19">
        <f t="shared" ref="L28" si="97">(L27/K27)*100-100</f>
        <v>1.0653608827275889</v>
      </c>
      <c r="M28" s="19">
        <f t="shared" ref="M28" si="98">(M27/L27)*100-100</f>
        <v>16.337387262043123</v>
      </c>
      <c r="N28" s="33">
        <f t="shared" si="9"/>
        <v>8.4871102480320779</v>
      </c>
      <c r="O28" s="19">
        <f t="shared" ref="O28" si="99">(O27/M27)*100-100</f>
        <v>12.944255283225942</v>
      </c>
      <c r="P28" s="19">
        <f t="shared" ref="P28" si="100">(P27/O27)*100-100</f>
        <v>5.8238034731046326</v>
      </c>
      <c r="Q28" s="19">
        <f t="shared" ref="Q28" si="101">(Q27/P27)*100-100</f>
        <v>2.6050924672450577</v>
      </c>
      <c r="R28" s="19">
        <f t="shared" ref="R28" si="102">(R27/Q27)*100-100</f>
        <v>6.3777793074963824</v>
      </c>
      <c r="S28" s="33">
        <f t="shared" si="14"/>
        <v>6.9377326327680038</v>
      </c>
      <c r="T28" s="19">
        <f t="shared" ref="T28" si="103">(T27/R27)*100-100</f>
        <v>5.9145177467887464</v>
      </c>
      <c r="U28" s="19">
        <f t="shared" ref="U28" si="104">(U27/T27)*100-100</f>
        <v>0.47859070312101437</v>
      </c>
      <c r="V28" s="19">
        <f t="shared" ref="V28" si="105">(V27/U27)*100-100</f>
        <v>-4.2442361287053529</v>
      </c>
      <c r="W28" s="19">
        <f t="shared" ref="W28" si="106">(W27/V27)*100-100</f>
        <v>4.8842697937282509</v>
      </c>
      <c r="X28" s="33">
        <f t="shared" si="27"/>
        <v>1.7582855287331647</v>
      </c>
      <c r="Y28" s="19">
        <f t="shared" ref="Y28" si="107">(Y27/W27)*100-100</f>
        <v>-0.77495913301447672</v>
      </c>
      <c r="Z28" s="19">
        <f t="shared" ref="Z28" si="108">(Z27/Y27)*100-100</f>
        <v>-2.4986271279516785</v>
      </c>
      <c r="AA28" s="19">
        <f t="shared" ref="AA28" si="109">(AA27/Z27)*100-100</f>
        <v>-4.6215463562689649</v>
      </c>
      <c r="AB28" s="19">
        <f>(AB27/AA27)*100-100</f>
        <v>-2.0350808127200821</v>
      </c>
      <c r="AC28" s="33">
        <f t="shared" si="22"/>
        <v>-2.4825533574888006</v>
      </c>
      <c r="AD28" s="130">
        <f t="shared" ref="AD28" si="110">(AD27/AB27)*100-100</f>
        <v>-3.2840319249874454</v>
      </c>
      <c r="AE28" s="19">
        <f t="shared" ref="AE28" si="111">(AE27/AD27)*100-100</f>
        <v>-4.7285989635631296</v>
      </c>
      <c r="AF28" s="19">
        <f t="shared" ref="AF28:AG28" si="112">(AF27/AE27)*100-100</f>
        <v>-3.432025779565322</v>
      </c>
      <c r="AG28" s="19">
        <f t="shared" si="112"/>
        <v>2.92800421512176</v>
      </c>
      <c r="AH28" s="124">
        <f t="shared" ref="AH28" si="113">(AH27/AG27)*100-100</f>
        <v>0.84128609211792593</v>
      </c>
      <c r="AI28" s="130">
        <f t="shared" ref="AI28:AJ28" si="114">(AI27/AH27)*100-100</f>
        <v>-3.0146638908109793</v>
      </c>
      <c r="AJ28" s="130">
        <f t="shared" si="114"/>
        <v>-2.8687860623356585</v>
      </c>
    </row>
    <row r="29" spans="1:36" s="22" customFormat="1">
      <c r="A29" s="21" t="s">
        <v>80</v>
      </c>
      <c r="B29" s="19">
        <f t="shared" ref="B29:M29" si="115">(B27/B2)*100</f>
        <v>9.5074821189226508</v>
      </c>
      <c r="C29" s="19">
        <f t="shared" si="115"/>
        <v>9.3891140020378661</v>
      </c>
      <c r="D29" s="19">
        <f t="shared" si="115"/>
        <v>9.4767978418798364</v>
      </c>
      <c r="E29" s="19">
        <f t="shared" si="115"/>
        <v>10.939783878188456</v>
      </c>
      <c r="F29" s="19">
        <f t="shared" si="115"/>
        <v>11.292783147172869</v>
      </c>
      <c r="G29" s="19">
        <f t="shared" si="115"/>
        <v>11.490766327891087</v>
      </c>
      <c r="H29" s="19">
        <f t="shared" si="115"/>
        <v>10.980601364683627</v>
      </c>
      <c r="I29" s="19">
        <f t="shared" si="115"/>
        <v>11.884343880140214</v>
      </c>
      <c r="J29" s="33">
        <f t="shared" si="115"/>
        <v>12.751877001214529</v>
      </c>
      <c r="K29" s="19">
        <f t="shared" si="115"/>
        <v>13.850662414019071</v>
      </c>
      <c r="L29" s="19">
        <f t="shared" si="115"/>
        <v>13.974495339394979</v>
      </c>
      <c r="M29" s="19">
        <f t="shared" si="115"/>
        <v>16.203929579455657</v>
      </c>
      <c r="N29" s="33">
        <f t="shared" si="9"/>
        <v>14.195241083521058</v>
      </c>
      <c r="O29" s="19">
        <f>(O27/O2)*100</f>
        <v>18.368453689868449</v>
      </c>
      <c r="P29" s="19">
        <f>(P27/P2)*100</f>
        <v>19.705401361648825</v>
      </c>
      <c r="Q29" s="19">
        <f>(Q27/Q2)*100</f>
        <v>20.060114521385302</v>
      </c>
      <c r="R29" s="19">
        <f>(R27/R2)*100</f>
        <v>21.404925480636049</v>
      </c>
      <c r="S29" s="33">
        <f t="shared" si="14"/>
        <v>19.884723763384656</v>
      </c>
      <c r="T29" s="19">
        <f>(T27/T2)*100</f>
        <v>22.826534146245088</v>
      </c>
      <c r="U29" s="19">
        <f>(U27/U2)*100</f>
        <v>22.953866624484746</v>
      </c>
      <c r="V29" s="19">
        <f>(V27/V2)*100</f>
        <v>21.793644606311108</v>
      </c>
      <c r="W29" s="19">
        <f>(W27/W2)*100</f>
        <v>22.756383025137144</v>
      </c>
      <c r="X29" s="19">
        <f t="shared" ref="X29:Y29" si="116">(X27/X2)*100</f>
        <v>22.581544353269319</v>
      </c>
      <c r="Y29" s="19">
        <f t="shared" si="116"/>
        <v>22.920342637375445</v>
      </c>
      <c r="Z29" s="19">
        <f>(Z27/Z2)*100</f>
        <v>22.701055532667528</v>
      </c>
      <c r="AA29" s="19">
        <f>(AA27/AA2)*100</f>
        <v>21.851052695718248</v>
      </c>
      <c r="AB29" s="19">
        <f>(AB27/AB2)*100</f>
        <v>21.64019566398937</v>
      </c>
      <c r="AC29" s="33">
        <f t="shared" si="22"/>
        <v>22.278161632437648</v>
      </c>
      <c r="AD29" s="130">
        <f>(AD27/AD2)*100</f>
        <v>21.153127815253455</v>
      </c>
      <c r="AE29" s="19">
        <f>(AE27/AE2)*100</f>
        <v>19.569335226747398</v>
      </c>
      <c r="AF29" s="19">
        <f>(AF27/AF2)*100</f>
        <v>18.646795590061966</v>
      </c>
      <c r="AG29" s="19">
        <f>(AG27/AG2)*100</f>
        <v>19.073290140805778</v>
      </c>
      <c r="AH29" s="124">
        <f t="shared" ref="AH29:AJ29" si="117">(AH27/AH2)*100</f>
        <v>19.593586522271451</v>
      </c>
      <c r="AI29" s="130">
        <f t="shared" si="117"/>
        <v>18.934435126500141</v>
      </c>
      <c r="AJ29" s="130">
        <f t="shared" si="117"/>
        <v>18.347390697422593</v>
      </c>
    </row>
    <row r="30" spans="1:36" s="21" customFormat="1">
      <c r="C30" s="67"/>
      <c r="F30" s="68"/>
      <c r="N30" s="26"/>
      <c r="S30" s="26"/>
      <c r="X30" s="33"/>
      <c r="AC30" s="27"/>
      <c r="AD30" s="61"/>
      <c r="AH30" s="126"/>
      <c r="AI30" s="61"/>
      <c r="AJ30" s="2"/>
    </row>
    <row r="31" spans="1:36" s="55" customFormat="1">
      <c r="A31" s="55" t="s">
        <v>27</v>
      </c>
      <c r="B31" s="69"/>
      <c r="C31" s="69"/>
      <c r="D31" s="69"/>
      <c r="E31" s="69"/>
      <c r="F31" s="69"/>
      <c r="G31" s="69"/>
      <c r="H31" s="70"/>
      <c r="I31" s="70"/>
      <c r="J31" s="69"/>
      <c r="K31" s="69"/>
      <c r="L31" s="69"/>
      <c r="M31" s="69"/>
      <c r="N31" s="26"/>
      <c r="O31" s="69"/>
      <c r="P31" s="69"/>
      <c r="Q31" s="69"/>
      <c r="R31" s="69"/>
      <c r="S31" s="26"/>
      <c r="T31" s="69"/>
      <c r="U31" s="69"/>
      <c r="V31" s="69"/>
      <c r="W31" s="69"/>
      <c r="X31" s="33"/>
      <c r="Y31" s="71">
        <v>48.09</v>
      </c>
      <c r="Z31" s="71">
        <v>48.030999999999999</v>
      </c>
      <c r="AA31" s="71">
        <v>48</v>
      </c>
      <c r="AB31" s="71">
        <v>48.1</v>
      </c>
      <c r="AC31" s="37">
        <f t="shared" si="22"/>
        <v>48.055250000000001</v>
      </c>
      <c r="AD31" s="146">
        <v>48.07</v>
      </c>
      <c r="AE31" s="72">
        <v>48.012999999999998</v>
      </c>
      <c r="AF31" s="72">
        <v>48.018999999999998</v>
      </c>
      <c r="AG31" s="34">
        <v>48.134999999999998</v>
      </c>
      <c r="AH31" s="126">
        <f t="shared" si="54"/>
        <v>48.059249999999999</v>
      </c>
      <c r="AI31" s="132">
        <v>48.052999999999997</v>
      </c>
      <c r="AJ31" s="34">
        <v>47.966999999999999</v>
      </c>
    </row>
    <row r="32" spans="1:36" s="75" customFormat="1">
      <c r="A32" s="55" t="s">
        <v>101</v>
      </c>
      <c r="B32" s="73"/>
      <c r="C32" s="74"/>
      <c r="D32" s="74"/>
      <c r="E32" s="74"/>
      <c r="F32" s="74"/>
      <c r="G32" s="74"/>
      <c r="H32" s="74"/>
      <c r="I32" s="74"/>
      <c r="J32" s="74"/>
      <c r="K32" s="74"/>
      <c r="L32" s="74"/>
      <c r="M32" s="74"/>
      <c r="N32" s="26"/>
      <c r="O32" s="74"/>
      <c r="P32" s="74"/>
      <c r="Q32" s="31"/>
      <c r="R32" s="31"/>
      <c r="S32" s="26"/>
      <c r="T32" s="31"/>
      <c r="U32" s="31"/>
      <c r="V32" s="31"/>
      <c r="W32" s="31"/>
      <c r="X32" s="33"/>
      <c r="Y32" s="31">
        <v>13.12490948291174</v>
      </c>
      <c r="Z32" s="31">
        <f>(Z31/Y5)*100</f>
        <v>13.166753474601824</v>
      </c>
      <c r="AA32" s="31">
        <f>(AA31/Z5)*100</f>
        <v>13.081514185266943</v>
      </c>
      <c r="AB32" s="31">
        <f>(AB31/AA5)*100</f>
        <v>13.02711047314682</v>
      </c>
      <c r="AC32" s="33">
        <f t="shared" si="22"/>
        <v>13.100071903981831</v>
      </c>
      <c r="AD32" s="130">
        <v>12.802749712682756</v>
      </c>
      <c r="AE32" s="31">
        <f>(AE31/AD5)*100</f>
        <v>12.809957044902751</v>
      </c>
      <c r="AF32" s="31">
        <f>(AF31/AE5)*100</f>
        <v>12.700751163774862</v>
      </c>
      <c r="AG32" s="31">
        <f>(AG31/AF5)*100</f>
        <v>12.638170504371571</v>
      </c>
      <c r="AH32" s="124">
        <f t="shared" ref="AH32:AJ32" si="118">(AH31/AG5)*100</f>
        <v>12.433510982329961</v>
      </c>
      <c r="AI32" s="130">
        <f t="shared" si="118"/>
        <v>12.64311414269646</v>
      </c>
      <c r="AJ32" s="130">
        <f t="shared" si="118"/>
        <v>12.377622377622378</v>
      </c>
    </row>
    <row r="33" spans="1:37" s="75" customFormat="1">
      <c r="A33" s="55"/>
      <c r="B33" s="73"/>
      <c r="C33" s="74"/>
      <c r="D33" s="74"/>
      <c r="E33" s="74"/>
      <c r="F33" s="74"/>
      <c r="G33" s="74"/>
      <c r="H33" s="74"/>
      <c r="I33" s="74"/>
      <c r="J33" s="74"/>
      <c r="K33" s="74"/>
      <c r="L33" s="74"/>
      <c r="M33" s="74"/>
      <c r="N33" s="26"/>
      <c r="O33" s="74"/>
      <c r="P33" s="74"/>
      <c r="Q33" s="31"/>
      <c r="R33" s="31"/>
      <c r="S33" s="26"/>
      <c r="T33" s="31"/>
      <c r="U33" s="31"/>
      <c r="V33" s="31"/>
      <c r="W33" s="31"/>
      <c r="X33" s="33"/>
      <c r="Y33" s="31"/>
      <c r="Z33" s="31"/>
      <c r="AA33" s="31"/>
      <c r="AB33" s="31"/>
      <c r="AC33" s="27"/>
      <c r="AD33" s="130"/>
      <c r="AE33" s="31"/>
      <c r="AF33" s="31"/>
      <c r="AH33" s="126"/>
      <c r="AI33" s="61"/>
      <c r="AJ33" s="352"/>
    </row>
    <row r="34" spans="1:37" s="21" customFormat="1">
      <c r="A34" s="22" t="s">
        <v>31</v>
      </c>
      <c r="N34" s="26"/>
      <c r="S34" s="26"/>
      <c r="X34" s="33"/>
      <c r="AC34" s="27"/>
      <c r="AD34" s="61"/>
      <c r="AH34" s="126"/>
      <c r="AI34" s="61"/>
      <c r="AJ34" s="2"/>
    </row>
    <row r="35" spans="1:37" s="55" customFormat="1">
      <c r="A35" s="29" t="s">
        <v>1</v>
      </c>
      <c r="B35" s="34">
        <v>311240</v>
      </c>
      <c r="C35" s="34">
        <v>313797</v>
      </c>
      <c r="D35" s="34">
        <v>311167</v>
      </c>
      <c r="E35" s="34">
        <v>315222</v>
      </c>
      <c r="F35" s="34">
        <v>312831</v>
      </c>
      <c r="G35" s="34">
        <v>313550</v>
      </c>
      <c r="H35" s="34">
        <v>308662</v>
      </c>
      <c r="I35" s="34">
        <v>305715</v>
      </c>
      <c r="J35" s="34">
        <v>298680</v>
      </c>
      <c r="K35" s="34">
        <v>298688</v>
      </c>
      <c r="L35" s="34">
        <v>296125</v>
      </c>
      <c r="M35" s="34">
        <v>297761</v>
      </c>
      <c r="N35" s="26">
        <f t="shared" si="9"/>
        <v>297813.5</v>
      </c>
      <c r="O35" s="34">
        <v>288208</v>
      </c>
      <c r="P35" s="34">
        <v>286853</v>
      </c>
      <c r="Q35" s="34">
        <v>287683</v>
      </c>
      <c r="R35" s="34">
        <v>289235</v>
      </c>
      <c r="S35" s="27">
        <f t="shared" si="14"/>
        <v>287994.75</v>
      </c>
      <c r="T35" s="34">
        <v>283243</v>
      </c>
      <c r="U35" s="34">
        <v>292831</v>
      </c>
      <c r="V35" s="34">
        <v>296834</v>
      </c>
      <c r="W35" s="34">
        <v>299971</v>
      </c>
      <c r="X35" s="27">
        <f t="shared" si="27"/>
        <v>293219.75</v>
      </c>
      <c r="Y35" s="34">
        <v>286200</v>
      </c>
      <c r="Z35" s="34">
        <v>290491</v>
      </c>
      <c r="AA35" s="34">
        <v>287599</v>
      </c>
      <c r="AB35" s="34">
        <v>289703</v>
      </c>
      <c r="AC35" s="27">
        <f t="shared" si="22"/>
        <v>288498.25</v>
      </c>
      <c r="AD35" s="136">
        <v>285239</v>
      </c>
      <c r="AE35" s="76">
        <v>297616</v>
      </c>
      <c r="AF35" s="34">
        <v>298390</v>
      </c>
      <c r="AG35" s="55">
        <v>303355</v>
      </c>
      <c r="AH35" s="142">
        <f t="shared" si="54"/>
        <v>296150</v>
      </c>
      <c r="AI35" s="136">
        <v>291701</v>
      </c>
      <c r="AJ35" s="34">
        <v>302302</v>
      </c>
      <c r="AK35" s="202"/>
    </row>
    <row r="36" spans="1:37" s="55" customFormat="1">
      <c r="A36" s="29" t="s">
        <v>79</v>
      </c>
      <c r="B36" s="34"/>
      <c r="C36" s="31">
        <f>(C35/B35)*100-100</f>
        <v>0.82155249967870247</v>
      </c>
      <c r="D36" s="31">
        <f t="shared" ref="D36:P36" si="119">(D35/C35)*100-100</f>
        <v>-0.83812146068954974</v>
      </c>
      <c r="E36" s="31">
        <f t="shared" si="119"/>
        <v>1.3031587539809664</v>
      </c>
      <c r="F36" s="31">
        <f t="shared" si="119"/>
        <v>-0.75851304794716157</v>
      </c>
      <c r="G36" s="31">
        <f t="shared" si="119"/>
        <v>0.22983655711870199</v>
      </c>
      <c r="H36" s="31">
        <f t="shared" si="119"/>
        <v>-1.5589220220060582</v>
      </c>
      <c r="I36" s="31">
        <f t="shared" si="119"/>
        <v>-0.95476605477836074</v>
      </c>
      <c r="J36" s="31">
        <f t="shared" si="119"/>
        <v>-2.3011628477503621</v>
      </c>
      <c r="K36" s="31">
        <f t="shared" si="119"/>
        <v>2.6784518548197411E-3</v>
      </c>
      <c r="L36" s="31">
        <f t="shared" si="119"/>
        <v>-0.85808602956932134</v>
      </c>
      <c r="M36" s="31">
        <f t="shared" si="119"/>
        <v>0.55246939636977288</v>
      </c>
      <c r="N36" s="33">
        <f t="shared" si="9"/>
        <v>-0.6510252572737727</v>
      </c>
      <c r="O36" s="31">
        <f>(O35/M35)*100-100</f>
        <v>-3.2082777798301407</v>
      </c>
      <c r="P36" s="31">
        <f t="shared" si="119"/>
        <v>-0.47014656081718442</v>
      </c>
      <c r="Q36" s="31">
        <f t="shared" ref="Q36" si="120">(Q35/P35)*100-100</f>
        <v>0.28934680829553372</v>
      </c>
      <c r="R36" s="31">
        <f t="shared" ref="R36" si="121">(R35/Q35)*100-100</f>
        <v>0.53948269449359998</v>
      </c>
      <c r="S36" s="33">
        <f t="shared" si="14"/>
        <v>-0.71239870946454786</v>
      </c>
      <c r="T36" s="31">
        <f t="shared" ref="T36" si="122">(T35/R35)*100-100</f>
        <v>-2.0716718239493872</v>
      </c>
      <c r="U36" s="31">
        <f t="shared" ref="U36" si="123">(U35/T35)*100-100</f>
        <v>3.3850792429115586</v>
      </c>
      <c r="V36" s="31">
        <f t="shared" ref="V36" si="124">(V35/U35)*100-100</f>
        <v>1.3670000785435974</v>
      </c>
      <c r="W36" s="31">
        <f t="shared" ref="W36" si="125">(W35/V35)*100-100</f>
        <v>1.0568196365645406</v>
      </c>
      <c r="X36" s="33">
        <f t="shared" si="27"/>
        <v>0.93430678351757734</v>
      </c>
      <c r="Y36" s="31">
        <f t="shared" ref="Y36" si="126">(Y35/W35)*100-100</f>
        <v>-4.5907771084538069</v>
      </c>
      <c r="Z36" s="31">
        <f t="shared" ref="Z36" si="127">(Z35/Y35)*100-100</f>
        <v>1.4993011879804214</v>
      </c>
      <c r="AA36" s="31">
        <f t="shared" ref="AA36" si="128">(AA35/Z35)*100-100</f>
        <v>-0.99555580035182345</v>
      </c>
      <c r="AB36" s="31">
        <f>(AB35/AA35)*100-100</f>
        <v>0.73157417098113342</v>
      </c>
      <c r="AC36" s="33">
        <f t="shared" si="22"/>
        <v>-0.83886438746101888</v>
      </c>
      <c r="AD36" s="130">
        <f>(AD35/AB35)*100-100</f>
        <v>-1.5408884271132877</v>
      </c>
      <c r="AE36" s="31">
        <f t="shared" ref="AE36:AG36" si="129">(AE35/AD35)*100-100</f>
        <v>4.3391682063112</v>
      </c>
      <c r="AF36" s="31">
        <f t="shared" si="129"/>
        <v>0.26006666308262538</v>
      </c>
      <c r="AG36" s="31">
        <f t="shared" si="129"/>
        <v>1.6639297563591242</v>
      </c>
      <c r="AH36" s="124">
        <f t="shared" ref="AH36" si="130">(AH35/AG35)*100-100</f>
        <v>-2.3751050749122271</v>
      </c>
      <c r="AI36" s="130">
        <f>(AI35/AG35)*100-100</f>
        <v>-3.8417036145769856</v>
      </c>
      <c r="AJ36" s="130">
        <f>(AJ35/AI35)*100-100</f>
        <v>3.6342007740802984</v>
      </c>
    </row>
    <row r="37" spans="1:37" s="55" customFormat="1">
      <c r="A37" s="29" t="s">
        <v>2</v>
      </c>
      <c r="B37" s="34">
        <v>44039</v>
      </c>
      <c r="C37" s="34">
        <v>45980</v>
      </c>
      <c r="D37" s="34">
        <v>51332</v>
      </c>
      <c r="E37" s="34">
        <v>50277</v>
      </c>
      <c r="F37" s="34">
        <v>48867</v>
      </c>
      <c r="G37" s="34">
        <v>51399</v>
      </c>
      <c r="H37" s="34">
        <v>51975</v>
      </c>
      <c r="I37" s="34">
        <v>54387</v>
      </c>
      <c r="J37" s="34">
        <v>52390</v>
      </c>
      <c r="K37" s="34">
        <v>54697</v>
      </c>
      <c r="L37" s="34">
        <v>54727</v>
      </c>
      <c r="M37" s="34">
        <v>51330</v>
      </c>
      <c r="N37" s="26">
        <f t="shared" si="9"/>
        <v>53286</v>
      </c>
      <c r="O37" s="34">
        <v>47938</v>
      </c>
      <c r="P37" s="34">
        <v>45265</v>
      </c>
      <c r="Q37" s="34">
        <v>41912</v>
      </c>
      <c r="R37" s="34">
        <v>39189</v>
      </c>
      <c r="S37" s="26">
        <f t="shared" si="14"/>
        <v>43576</v>
      </c>
      <c r="T37" s="34">
        <v>40038</v>
      </c>
      <c r="U37" s="34">
        <v>37695</v>
      </c>
      <c r="V37" s="34">
        <v>35814</v>
      </c>
      <c r="W37" s="34">
        <v>35942</v>
      </c>
      <c r="X37" s="27">
        <f t="shared" si="27"/>
        <v>37372.25</v>
      </c>
      <c r="Y37" s="34">
        <v>37623</v>
      </c>
      <c r="Z37" s="34">
        <v>40171</v>
      </c>
      <c r="AA37" s="34">
        <v>40514</v>
      </c>
      <c r="AB37" s="34">
        <v>40534</v>
      </c>
      <c r="AC37" s="27">
        <f t="shared" si="22"/>
        <v>39710.5</v>
      </c>
      <c r="AD37" s="136">
        <v>40944</v>
      </c>
      <c r="AE37" s="76">
        <v>46818</v>
      </c>
      <c r="AF37" s="34">
        <v>46427</v>
      </c>
      <c r="AG37" s="86">
        <v>46337</v>
      </c>
      <c r="AH37" s="142">
        <f t="shared" si="54"/>
        <v>45131.5</v>
      </c>
      <c r="AI37" s="136">
        <v>48043</v>
      </c>
      <c r="AJ37" s="34">
        <v>49404</v>
      </c>
      <c r="AK37" s="201"/>
    </row>
    <row r="38" spans="1:37" s="55" customFormat="1">
      <c r="A38" s="29" t="s">
        <v>79</v>
      </c>
      <c r="B38" s="34"/>
      <c r="C38" s="31">
        <f>(C37/B37)*100-100</f>
        <v>4.4074570267263198</v>
      </c>
      <c r="D38" s="31">
        <f t="shared" ref="D38:F38" si="131">(D37/C37)*100-100</f>
        <v>11.639843410178344</v>
      </c>
      <c r="E38" s="31">
        <f t="shared" si="131"/>
        <v>-2.0552481882646418</v>
      </c>
      <c r="F38" s="31">
        <f t="shared" si="131"/>
        <v>-2.8044632734650037</v>
      </c>
      <c r="G38" s="31">
        <f t="shared" ref="G38" si="132">(G37/F37)*100-100</f>
        <v>5.1814107680029338</v>
      </c>
      <c r="H38" s="31">
        <f t="shared" ref="H38" si="133">(H37/G37)*100-100</f>
        <v>1.1206443705130482</v>
      </c>
      <c r="I38" s="31">
        <f t="shared" ref="I38" si="134">(I37/H37)*100-100</f>
        <v>4.6406926406926488</v>
      </c>
      <c r="J38" s="31">
        <f t="shared" ref="J38" si="135">(J37/I37)*100-100</f>
        <v>-3.6718333425267105</v>
      </c>
      <c r="K38" s="31">
        <f t="shared" ref="K38" si="136">(K37/J37)*100-100</f>
        <v>4.4035121206337067</v>
      </c>
      <c r="L38" s="31">
        <f t="shared" ref="L38" si="137">(L37/K37)*100-100</f>
        <v>5.4847615042859843E-2</v>
      </c>
      <c r="M38" s="31">
        <f t="shared" ref="M38" si="138">(M37/L37)*100-100</f>
        <v>-6.2071737899026118</v>
      </c>
      <c r="N38" s="33">
        <f t="shared" si="9"/>
        <v>-1.3551618491881889</v>
      </c>
      <c r="O38" s="31">
        <f t="shared" ref="O38:O40" si="139">(O37/M37)*100-100</f>
        <v>-6.6082213130722778</v>
      </c>
      <c r="P38" s="31">
        <f t="shared" ref="P38" si="140">(P37/O37)*100-100</f>
        <v>-5.5759522716842582</v>
      </c>
      <c r="Q38" s="31">
        <f t="shared" ref="Q38" si="141">(Q37/P37)*100-100</f>
        <v>-7.4074892300894675</v>
      </c>
      <c r="R38" s="31">
        <f t="shared" ref="R38" si="142">(R37/Q37)*100-100</f>
        <v>-6.496945982057639</v>
      </c>
      <c r="S38" s="33">
        <f t="shared" si="14"/>
        <v>-6.5221521992259106</v>
      </c>
      <c r="T38" s="31">
        <f t="shared" ref="T38" si="143">(T37/R37)*100-100</f>
        <v>2.1664242517032761</v>
      </c>
      <c r="U38" s="31">
        <f t="shared" ref="U38" si="144">(U37/T37)*100-100</f>
        <v>-5.851940656376442</v>
      </c>
      <c r="V38" s="31">
        <f t="shared" ref="V38" si="145">(V37/U37)*100-100</f>
        <v>-4.9900517309988004</v>
      </c>
      <c r="W38" s="31">
        <f t="shared" ref="W38" si="146">(W37/V37)*100-100</f>
        <v>0.35740213324397985</v>
      </c>
      <c r="X38" s="33">
        <f t="shared" si="27"/>
        <v>-2.0795415006069966</v>
      </c>
      <c r="Y38" s="31">
        <f t="shared" ref="Y38" si="147">(Y37/W37)*100-100</f>
        <v>4.6769795782093411</v>
      </c>
      <c r="Z38" s="31">
        <f t="shared" ref="Z38" si="148">(Z37/Y37)*100-100</f>
        <v>6.7724530207585758</v>
      </c>
      <c r="AA38" s="31">
        <f t="shared" ref="AA38" si="149">(AA37/Z37)*100-100</f>
        <v>0.8538497921386039</v>
      </c>
      <c r="AB38" s="31">
        <f>(AB37/AA37)*100-100</f>
        <v>4.9365651379758901E-2</v>
      </c>
      <c r="AC38" s="33">
        <f t="shared" si="22"/>
        <v>3.0881620106215699</v>
      </c>
      <c r="AD38" s="130">
        <f t="shared" ref="AD38" si="150">(AD37/AB37)*100-100</f>
        <v>1.0114965214387865</v>
      </c>
      <c r="AE38" s="31">
        <f t="shared" ref="AE38:AG38" si="151">(AE37/AD37)*100-100</f>
        <v>14.346424384525207</v>
      </c>
      <c r="AF38" s="31">
        <f t="shared" si="151"/>
        <v>-0.83514887436454899</v>
      </c>
      <c r="AG38" s="31">
        <f t="shared" si="151"/>
        <v>-0.19385271501496959</v>
      </c>
      <c r="AH38" s="124">
        <f t="shared" ref="AH38" si="152">(AH37/AG37)*100-100</f>
        <v>-2.6015926797159921</v>
      </c>
      <c r="AI38" s="130">
        <f>(AI37/AG37)*100-100</f>
        <v>3.6817230291128027</v>
      </c>
      <c r="AJ38" s="130">
        <f>(AJ37/AI37)*100-100</f>
        <v>2.8328788793372581</v>
      </c>
    </row>
    <row r="39" spans="1:37" s="55" customFormat="1">
      <c r="A39" s="29" t="s">
        <v>3</v>
      </c>
      <c r="B39" s="34">
        <v>31085</v>
      </c>
      <c r="C39" s="34">
        <v>35018</v>
      </c>
      <c r="D39" s="34">
        <v>35554</v>
      </c>
      <c r="E39" s="34">
        <v>36180</v>
      </c>
      <c r="F39" s="34">
        <v>37941</v>
      </c>
      <c r="G39" s="34">
        <v>37209</v>
      </c>
      <c r="H39" s="34">
        <v>35301</v>
      </c>
      <c r="I39" s="34">
        <v>35020</v>
      </c>
      <c r="J39" s="34">
        <v>35442</v>
      </c>
      <c r="K39" s="34">
        <v>33715</v>
      </c>
      <c r="L39" s="34">
        <v>33541</v>
      </c>
      <c r="M39" s="34">
        <v>33902</v>
      </c>
      <c r="N39" s="26">
        <f t="shared" si="9"/>
        <v>34150</v>
      </c>
      <c r="O39" s="34">
        <v>31644</v>
      </c>
      <c r="P39" s="34">
        <v>32406</v>
      </c>
      <c r="Q39" s="34">
        <v>34415</v>
      </c>
      <c r="R39" s="34">
        <v>35566</v>
      </c>
      <c r="S39" s="27">
        <f t="shared" si="14"/>
        <v>33507.75</v>
      </c>
      <c r="T39" s="34">
        <v>34291</v>
      </c>
      <c r="U39" s="34">
        <v>32972</v>
      </c>
      <c r="V39" s="34">
        <v>31894</v>
      </c>
      <c r="W39" s="34">
        <v>29891</v>
      </c>
      <c r="X39" s="27">
        <f t="shared" si="27"/>
        <v>32262</v>
      </c>
      <c r="Y39" s="34">
        <v>29634</v>
      </c>
      <c r="Z39" s="34">
        <v>30147</v>
      </c>
      <c r="AA39" s="34">
        <v>28997</v>
      </c>
      <c r="AB39" s="34">
        <v>31196</v>
      </c>
      <c r="AC39" s="27">
        <f t="shared" si="22"/>
        <v>29993.5</v>
      </c>
      <c r="AD39" s="136">
        <v>25834</v>
      </c>
      <c r="AE39" s="76">
        <v>26310</v>
      </c>
      <c r="AF39" s="34">
        <v>27100</v>
      </c>
      <c r="AG39" s="150">
        <v>24959</v>
      </c>
      <c r="AH39" s="142">
        <f t="shared" si="54"/>
        <v>26050.75</v>
      </c>
      <c r="AI39" s="136">
        <v>26630</v>
      </c>
      <c r="AJ39" s="34">
        <v>28136</v>
      </c>
      <c r="AK39" s="34"/>
    </row>
    <row r="40" spans="1:37">
      <c r="A40" s="29" t="s">
        <v>79</v>
      </c>
      <c r="B40" s="3"/>
      <c r="C40" s="31">
        <f>(C39/B39)*100-100</f>
        <v>12.652404696799096</v>
      </c>
      <c r="D40" s="31">
        <f t="shared" ref="D40:L40" si="153">(D39/C39)*100-100</f>
        <v>1.5306413844308651</v>
      </c>
      <c r="E40" s="31">
        <f t="shared" si="153"/>
        <v>1.7607020307138299</v>
      </c>
      <c r="F40" s="31">
        <f t="shared" si="153"/>
        <v>4.8673300165837503</v>
      </c>
      <c r="G40" s="31">
        <f t="shared" si="153"/>
        <v>-1.9293112991223182</v>
      </c>
      <c r="H40" s="31">
        <f t="shared" si="153"/>
        <v>-5.1277916633072635</v>
      </c>
      <c r="I40" s="31">
        <f t="shared" si="153"/>
        <v>-0.7960114444349955</v>
      </c>
      <c r="J40" s="31">
        <f t="shared" si="153"/>
        <v>1.2050256996002418</v>
      </c>
      <c r="K40" s="31">
        <f t="shared" si="153"/>
        <v>-4.8727498448168802</v>
      </c>
      <c r="L40" s="31">
        <f t="shared" si="153"/>
        <v>-0.51609076078896976</v>
      </c>
      <c r="M40" s="31">
        <f t="shared" ref="M40" si="154">(M39/L39)*100-100</f>
        <v>1.0762946841179399</v>
      </c>
      <c r="N40" s="32">
        <f t="shared" si="9"/>
        <v>-0.77688005547191707</v>
      </c>
      <c r="O40" s="31">
        <f t="shared" si="139"/>
        <v>-6.6603740192319094</v>
      </c>
      <c r="P40" s="31">
        <f>(P39/O39)*100-100</f>
        <v>2.4080394387561626</v>
      </c>
      <c r="Q40" s="31">
        <f>(Q39/P39)*100-100</f>
        <v>6.1994692340924473</v>
      </c>
      <c r="R40" s="31">
        <f>(R39/Q39)*100-100</f>
        <v>3.3444718872584644</v>
      </c>
      <c r="S40" s="33">
        <f t="shared" si="14"/>
        <v>1.3229016352187912</v>
      </c>
      <c r="T40" s="31">
        <f>(T39/R39)*100-100</f>
        <v>-3.5848844401956939</v>
      </c>
      <c r="U40" s="31">
        <f>(U39/T39)*100-100</f>
        <v>-3.8464903327403732</v>
      </c>
      <c r="V40" s="31">
        <f>(V39/U39)*100-100</f>
        <v>-3.2694407375955308</v>
      </c>
      <c r="W40" s="31">
        <f>(W39/V39)*100-100</f>
        <v>-6.2801780899228703</v>
      </c>
      <c r="X40" s="31">
        <f t="shared" ref="X40" si="155">(X39/W39)*100-100</f>
        <v>7.9321534910173739</v>
      </c>
      <c r="Y40" s="31">
        <f>(Y39/W39)*100-100</f>
        <v>-0.85979057241310386</v>
      </c>
      <c r="Z40" s="31">
        <f>(Z39/Y39)*100-100</f>
        <v>1.7311196598501795</v>
      </c>
      <c r="AA40" s="31">
        <f>(AA39/Z39)*100-100</f>
        <v>-3.8146415895445642</v>
      </c>
      <c r="AB40" s="31">
        <f>(AB39/AA39)*100-100</f>
        <v>7.5835431251508822</v>
      </c>
      <c r="AC40" s="31">
        <f t="shared" ref="AC40:AG40" si="156">(AC39/AB39)*100-100</f>
        <v>-3.854660853955636</v>
      </c>
      <c r="AD40" s="31">
        <f t="shared" si="156"/>
        <v>-13.868004734359104</v>
      </c>
      <c r="AE40" s="31">
        <f t="shared" si="156"/>
        <v>1.8425330959201034</v>
      </c>
      <c r="AF40" s="31">
        <f t="shared" si="156"/>
        <v>3.0026605853287691</v>
      </c>
      <c r="AG40" s="31">
        <f t="shared" si="156"/>
        <v>-7.9003690036900309</v>
      </c>
      <c r="AH40" s="31">
        <f t="shared" ref="AH40" si="157">(AH39/AG39)*100-100</f>
        <v>4.3741736447774286</v>
      </c>
      <c r="AI40" s="31">
        <f>(AI39/AG39)*100-100</f>
        <v>6.6949797668175819</v>
      </c>
      <c r="AJ40" s="31">
        <f>(AJ39/AI39)*100-100</f>
        <v>5.6552760045061916</v>
      </c>
    </row>
    <row r="41" spans="1:37">
      <c r="AJ41" s="3"/>
    </row>
  </sheetData>
  <pageMargins left="0.70866141732283505" right="0.70866141732283505" top="0.74803149606299202" bottom="0.74803149606299202" header="0.31496062992126" footer="0.31496062992126"/>
  <pageSetup paperSize="9" scale="26" fitToWidth="0" fitToHeight="0" orientation="landscape" r:id="rId1"/>
  <headerFooter>
    <oddFooter>&amp;LΕΔ Εποχικά Διορθωμένο</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R11"/>
  <sheetViews>
    <sheetView view="pageBreakPreview" zoomScale="40" zoomScaleNormal="70" zoomScaleSheetLayoutView="40" workbookViewId="0">
      <pane xSplit="1" ySplit="1" topLeftCell="O2" activePane="bottomRight" state="frozen"/>
      <selection pane="topRight" activeCell="B1" sqref="B1"/>
      <selection pane="bottomLeft" activeCell="A2" sqref="A2"/>
      <selection pane="bottomRight" activeCell="A8" sqref="A8"/>
    </sheetView>
  </sheetViews>
  <sheetFormatPr defaultRowHeight="37.5" customHeight="1"/>
  <cols>
    <col min="1" max="1" width="61.5703125" style="77" customWidth="1"/>
    <col min="2" max="2" width="10" style="77" hidden="1" customWidth="1"/>
    <col min="3" max="3" width="11.7109375" style="77" hidden="1" customWidth="1"/>
    <col min="4" max="4" width="9.42578125" style="77" hidden="1" customWidth="1"/>
    <col min="5" max="5" width="10.42578125" style="77" hidden="1" customWidth="1"/>
    <col min="6" max="7" width="9" style="77" hidden="1" customWidth="1"/>
    <col min="8" max="8" width="10.28515625" style="77" hidden="1" customWidth="1"/>
    <col min="9" max="9" width="10" style="77" hidden="1" customWidth="1"/>
    <col min="10" max="10" width="19.28515625" style="77" hidden="1" customWidth="1"/>
    <col min="11" max="11" width="12.28515625" style="77" hidden="1" customWidth="1"/>
    <col min="12" max="12" width="12" style="77" hidden="1" customWidth="1"/>
    <col min="13" max="14" width="11.85546875" style="77" hidden="1" customWidth="1"/>
    <col min="15" max="15" width="17.28515625" style="77" customWidth="1"/>
    <col min="16" max="16" width="18.5703125" style="77" customWidth="1"/>
    <col min="17" max="17" width="21.85546875" style="77" customWidth="1"/>
    <col min="18" max="18" width="17.7109375" style="77" customWidth="1"/>
    <col min="19" max="19" width="15.7109375" style="77" hidden="1" customWidth="1"/>
    <col min="20" max="20" width="14.140625" style="77" customWidth="1"/>
    <col min="21" max="21" width="15.5703125" style="77" customWidth="1"/>
    <col min="22" max="22" width="14.42578125" style="77" customWidth="1"/>
    <col min="23" max="23" width="14.85546875" style="77" customWidth="1"/>
    <col min="24" max="24" width="15.5703125" style="77" hidden="1" customWidth="1"/>
    <col min="25" max="25" width="15.5703125" style="77" customWidth="1"/>
    <col min="26" max="26" width="22" style="77" customWidth="1"/>
    <col min="27" max="27" width="20.28515625" style="77" customWidth="1"/>
    <col min="28" max="28" width="14.85546875" style="96" customWidth="1"/>
    <col min="29" max="29" width="12.85546875" style="77" hidden="1" customWidth="1"/>
    <col min="30" max="30" width="16.85546875" style="91" customWidth="1"/>
    <col min="31" max="31" width="20" style="77" customWidth="1"/>
    <col min="32" max="32" width="15.5703125" style="77" customWidth="1"/>
    <col min="33" max="33" width="18.42578125" style="91" customWidth="1"/>
    <col min="34" max="34" width="2.140625" style="89" hidden="1" customWidth="1"/>
    <col min="35" max="35" width="18" style="115" customWidth="1"/>
    <col min="36" max="36" width="12" style="77" customWidth="1"/>
    <col min="37" max="37" width="13.42578125" style="77" customWidth="1"/>
    <col min="38" max="38" width="15.5703125" style="77" customWidth="1"/>
    <col min="39" max="48" width="9.140625" style="77"/>
    <col min="49" max="49" width="8.85546875" style="77" customWidth="1"/>
    <col min="50" max="16384" width="9.140625" style="77"/>
  </cols>
  <sheetData>
    <row r="1" spans="1:122" s="100" customFormat="1" ht="37.5" customHeight="1">
      <c r="A1" s="123"/>
      <c r="B1" s="99" t="s">
        <v>81</v>
      </c>
      <c r="C1" s="99" t="s">
        <v>82</v>
      </c>
      <c r="D1" s="99" t="s">
        <v>83</v>
      </c>
      <c r="E1" s="99" t="s">
        <v>84</v>
      </c>
      <c r="F1" s="98" t="s">
        <v>85</v>
      </c>
      <c r="G1" s="99" t="s">
        <v>86</v>
      </c>
      <c r="H1" s="99" t="s">
        <v>87</v>
      </c>
      <c r="I1" s="99" t="s">
        <v>88</v>
      </c>
      <c r="J1" s="99" t="s">
        <v>89</v>
      </c>
      <c r="K1" s="99" t="s">
        <v>61</v>
      </c>
      <c r="L1" s="99" t="s">
        <v>62</v>
      </c>
      <c r="M1" s="99" t="s">
        <v>65</v>
      </c>
      <c r="N1" s="98">
        <v>2012</v>
      </c>
      <c r="O1" s="99" t="s">
        <v>63</v>
      </c>
      <c r="P1" s="99" t="s">
        <v>64</v>
      </c>
      <c r="Q1" s="99" t="s">
        <v>66</v>
      </c>
      <c r="R1" s="99" t="s">
        <v>67</v>
      </c>
      <c r="S1" s="99">
        <v>2013</v>
      </c>
      <c r="T1" s="99" t="s">
        <v>68</v>
      </c>
      <c r="U1" s="99" t="s">
        <v>69</v>
      </c>
      <c r="V1" s="99" t="s">
        <v>70</v>
      </c>
      <c r="W1" s="99" t="s">
        <v>71</v>
      </c>
      <c r="X1" s="99">
        <v>2014</v>
      </c>
      <c r="Y1" s="99" t="s">
        <v>72</v>
      </c>
      <c r="Z1" s="99" t="s">
        <v>73</v>
      </c>
      <c r="AA1" s="99" t="s">
        <v>74</v>
      </c>
      <c r="AB1" s="99" t="s">
        <v>75</v>
      </c>
      <c r="AC1" s="98">
        <v>2015</v>
      </c>
      <c r="AD1" s="99" t="s">
        <v>76</v>
      </c>
      <c r="AE1" s="99" t="s">
        <v>77</v>
      </c>
      <c r="AF1" s="99" t="s">
        <v>78</v>
      </c>
      <c r="AG1" s="99" t="s">
        <v>91</v>
      </c>
      <c r="AH1" s="98">
        <v>2016</v>
      </c>
      <c r="AI1" s="99" t="s">
        <v>108</v>
      </c>
      <c r="AJ1" s="99" t="s">
        <v>186</v>
      </c>
      <c r="AK1" s="99" t="s">
        <v>187</v>
      </c>
      <c r="AL1" s="99" t="s">
        <v>188</v>
      </c>
    </row>
    <row r="2" spans="1:122" ht="37.5" hidden="1" customHeight="1">
      <c r="A2" s="206" t="s">
        <v>33</v>
      </c>
      <c r="B2" s="207"/>
      <c r="C2" s="208"/>
      <c r="D2" s="208"/>
      <c r="E2" s="208"/>
      <c r="F2" s="207"/>
      <c r="G2" s="207"/>
      <c r="H2" s="207"/>
      <c r="I2" s="207"/>
      <c r="J2" s="209">
        <v>2087</v>
      </c>
      <c r="K2" s="209">
        <v>2523</v>
      </c>
      <c r="L2" s="209">
        <v>1167</v>
      </c>
      <c r="M2" s="209">
        <v>1107</v>
      </c>
      <c r="N2" s="210">
        <f>AVERAGE((J2:M2))</f>
        <v>1721</v>
      </c>
      <c r="O2" s="211">
        <v>2115</v>
      </c>
      <c r="P2" s="211">
        <v>1018</v>
      </c>
      <c r="Q2" s="211">
        <v>487</v>
      </c>
      <c r="R2" s="211">
        <v>1030.25</v>
      </c>
      <c r="S2" s="212">
        <f>AVERAGE((O2:R2))</f>
        <v>1162.5625</v>
      </c>
      <c r="T2" s="213">
        <v>3192</v>
      </c>
      <c r="U2" s="213">
        <v>3787</v>
      </c>
      <c r="V2" s="213">
        <v>1155</v>
      </c>
      <c r="W2" s="213">
        <v>1065</v>
      </c>
      <c r="X2" s="214">
        <f>AVERAGE((T2:W2))</f>
        <v>2299.75</v>
      </c>
      <c r="Y2" s="215">
        <v>3257</v>
      </c>
      <c r="Z2" s="215">
        <v>2363</v>
      </c>
      <c r="AA2" s="215">
        <v>2049</v>
      </c>
      <c r="AB2" s="216">
        <v>2727</v>
      </c>
      <c r="AC2" s="217">
        <f>AVERAGE((Y2:AB2))</f>
        <v>2599</v>
      </c>
      <c r="AD2" s="216">
        <v>3053</v>
      </c>
      <c r="AE2" s="215">
        <v>3389</v>
      </c>
      <c r="AF2" s="215">
        <v>4989</v>
      </c>
      <c r="AG2" s="216">
        <v>1926</v>
      </c>
      <c r="AH2" s="216">
        <v>1926</v>
      </c>
      <c r="AI2" s="216">
        <v>1926</v>
      </c>
      <c r="AJ2" s="233">
        <v>3870</v>
      </c>
    </row>
    <row r="3" spans="1:122" ht="37.5" customHeight="1">
      <c r="A3" s="206" t="s">
        <v>23</v>
      </c>
      <c r="B3" s="206">
        <v>1.2904834339624414</v>
      </c>
      <c r="C3" s="206">
        <v>1.4763214957818585</v>
      </c>
      <c r="D3" s="206">
        <v>1.3054542754249223</v>
      </c>
      <c r="E3" s="206">
        <v>0.78656195319695832</v>
      </c>
      <c r="F3" s="206">
        <v>1.1576856862637634</v>
      </c>
      <c r="G3" s="206">
        <v>1.0756611263973905</v>
      </c>
      <c r="H3" s="206">
        <v>0.67817808665577928</v>
      </c>
      <c r="I3" s="206">
        <v>0.32233744936445768</v>
      </c>
      <c r="J3" s="218">
        <v>0.77641946740675161</v>
      </c>
      <c r="K3" s="218">
        <v>0.91988639056706267</v>
      </c>
      <c r="L3" s="218">
        <v>0.42302840488929488</v>
      </c>
      <c r="M3" s="218">
        <v>0.43814861431047991</v>
      </c>
      <c r="N3" s="219">
        <f>AVERAGE((J3:M3))</f>
        <v>0.63937071929339728</v>
      </c>
      <c r="O3" s="218">
        <v>0.2</v>
      </c>
      <c r="P3" s="218">
        <v>0.83</v>
      </c>
      <c r="Q3" s="218">
        <v>0.4</v>
      </c>
      <c r="R3" s="218">
        <v>0.2</v>
      </c>
      <c r="S3" s="220">
        <v>0.4</v>
      </c>
      <c r="T3" s="218">
        <v>1.0622755726537254</v>
      </c>
      <c r="U3" s="218">
        <v>1.2</v>
      </c>
      <c r="V3" s="218">
        <v>0.35</v>
      </c>
      <c r="W3" s="221">
        <v>0.34</v>
      </c>
      <c r="X3" s="222">
        <f>AVERAGE((T3:W3))</f>
        <v>0.73806889316343127</v>
      </c>
      <c r="Y3" s="221">
        <v>1.0509163655136811</v>
      </c>
      <c r="Z3" s="221">
        <v>0.75312580674976648</v>
      </c>
      <c r="AA3" s="221">
        <v>0.78</v>
      </c>
      <c r="AB3" s="223">
        <v>0.88854567848135912</v>
      </c>
      <c r="AC3" s="224">
        <f>AVERAGE((Y3:AB3))</f>
        <v>0.86814696268620162</v>
      </c>
      <c r="AD3" s="223">
        <v>0.99018892402497372</v>
      </c>
      <c r="AE3" s="221">
        <v>0.99</v>
      </c>
      <c r="AF3" s="221">
        <v>1.5</v>
      </c>
      <c r="AG3" s="225">
        <v>1.2</v>
      </c>
      <c r="AH3" s="226">
        <v>0.99</v>
      </c>
      <c r="AI3" s="227">
        <v>1.1000000000000001</v>
      </c>
      <c r="AJ3" s="343">
        <v>0.8</v>
      </c>
    </row>
    <row r="4" spans="1:122" s="78" customFormat="1" ht="37.5" customHeight="1">
      <c r="A4" s="206" t="s">
        <v>258</v>
      </c>
      <c r="B4" s="79"/>
      <c r="C4" s="79"/>
      <c r="D4" s="79"/>
      <c r="E4" s="79"/>
      <c r="F4" s="79"/>
      <c r="G4" s="79"/>
      <c r="H4" s="79"/>
      <c r="I4" s="79"/>
      <c r="J4" s="79"/>
      <c r="K4" s="79"/>
      <c r="L4" s="79"/>
      <c r="M4" s="79"/>
      <c r="N4" s="80"/>
      <c r="O4" s="203">
        <v>14.9</v>
      </c>
      <c r="P4" s="203">
        <v>15.7</v>
      </c>
      <c r="Q4" s="203">
        <v>16.5</v>
      </c>
      <c r="R4" s="203">
        <v>16.3</v>
      </c>
      <c r="S4" s="204"/>
      <c r="T4" s="203">
        <v>16.2</v>
      </c>
      <c r="U4" s="203">
        <v>15.9</v>
      </c>
      <c r="V4" s="203">
        <v>16.3</v>
      </c>
      <c r="W4" s="203">
        <v>16.399999999999999</v>
      </c>
      <c r="X4" s="205"/>
      <c r="Y4" s="203">
        <v>16.600000000000001</v>
      </c>
      <c r="Z4" s="203">
        <v>15.2</v>
      </c>
      <c r="AA4" s="203">
        <v>14.9</v>
      </c>
      <c r="AB4" s="167">
        <v>13</v>
      </c>
      <c r="AC4" s="204"/>
      <c r="AD4" s="158">
        <v>13.2</v>
      </c>
      <c r="AE4" s="160">
        <v>12.9</v>
      </c>
      <c r="AF4" s="160">
        <v>13</v>
      </c>
      <c r="AG4" s="158">
        <v>13.1</v>
      </c>
      <c r="AH4" s="234"/>
      <c r="AI4" s="158">
        <v>12.5</v>
      </c>
      <c r="AJ4" s="168">
        <v>11</v>
      </c>
    </row>
    <row r="5" spans="1:122" s="78" customFormat="1" ht="81" customHeight="1">
      <c r="A5" s="228" t="s">
        <v>102</v>
      </c>
      <c r="B5" s="229" t="s">
        <v>4</v>
      </c>
      <c r="C5" s="229" t="s">
        <v>5</v>
      </c>
      <c r="D5" s="229" t="s">
        <v>6</v>
      </c>
      <c r="E5" s="229" t="s">
        <v>7</v>
      </c>
      <c r="F5" s="229" t="s">
        <v>8</v>
      </c>
      <c r="G5" s="229" t="s">
        <v>9</v>
      </c>
      <c r="H5" s="229" t="s">
        <v>10</v>
      </c>
      <c r="I5" s="229" t="s">
        <v>11</v>
      </c>
      <c r="J5" s="229" t="s">
        <v>34</v>
      </c>
      <c r="K5" s="229" t="s">
        <v>35</v>
      </c>
      <c r="L5" s="229" t="s">
        <v>36</v>
      </c>
      <c r="M5" s="229" t="s">
        <v>37</v>
      </c>
      <c r="N5" s="230" t="s">
        <v>112</v>
      </c>
      <c r="O5" s="229" t="s">
        <v>38</v>
      </c>
      <c r="P5" s="229" t="s">
        <v>39</v>
      </c>
      <c r="Q5" s="229" t="s">
        <v>40</v>
      </c>
      <c r="R5" s="229" t="s">
        <v>41</v>
      </c>
      <c r="S5" s="230" t="s">
        <v>111</v>
      </c>
      <c r="T5" s="229" t="s">
        <v>42</v>
      </c>
      <c r="U5" s="229" t="s">
        <v>43</v>
      </c>
      <c r="V5" s="229" t="s">
        <v>44</v>
      </c>
      <c r="W5" s="229" t="s">
        <v>45</v>
      </c>
      <c r="X5" s="231" t="s">
        <v>114</v>
      </c>
      <c r="Y5" s="229" t="s">
        <v>46</v>
      </c>
      <c r="Z5" s="229" t="s">
        <v>47</v>
      </c>
      <c r="AA5" s="229" t="s">
        <v>48</v>
      </c>
      <c r="AB5" s="232" t="s">
        <v>49</v>
      </c>
      <c r="AC5" s="230" t="s">
        <v>110</v>
      </c>
      <c r="AD5" s="251" t="s">
        <v>50</v>
      </c>
      <c r="AE5" s="252" t="s">
        <v>51</v>
      </c>
      <c r="AF5" s="252" t="s">
        <v>105</v>
      </c>
      <c r="AG5" s="251" t="s">
        <v>107</v>
      </c>
      <c r="AH5" s="253" t="s">
        <v>109</v>
      </c>
      <c r="AI5" s="254" t="s">
        <v>189</v>
      </c>
      <c r="AJ5" s="353" t="s">
        <v>259</v>
      </c>
    </row>
    <row r="6" spans="1:122" ht="37.5" customHeight="1">
      <c r="A6" s="81"/>
      <c r="J6" s="81"/>
      <c r="K6" s="81"/>
      <c r="L6" s="81"/>
      <c r="M6" s="81"/>
      <c r="N6" s="81"/>
      <c r="O6" s="81"/>
      <c r="P6" s="81"/>
      <c r="Q6" s="81"/>
      <c r="R6" s="81"/>
      <c r="S6" s="81"/>
      <c r="T6" s="81"/>
      <c r="U6" s="81"/>
      <c r="V6" s="81"/>
      <c r="W6" s="81"/>
      <c r="X6" s="81"/>
      <c r="Y6" s="243"/>
      <c r="Z6" s="243"/>
      <c r="AA6" s="244"/>
      <c r="AB6" s="245"/>
      <c r="AC6" s="244"/>
      <c r="AD6" s="246"/>
      <c r="AE6" s="243"/>
      <c r="AF6" s="243"/>
      <c r="AG6" s="247"/>
      <c r="AH6" s="92"/>
      <c r="AI6" s="116"/>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row>
    <row r="7" spans="1:122" ht="37.5" customHeight="1">
      <c r="Y7" s="248"/>
      <c r="Z7" s="248"/>
      <c r="AA7" s="248"/>
      <c r="AB7" s="249"/>
      <c r="AC7" s="248"/>
      <c r="AD7" s="250"/>
      <c r="AE7" s="248"/>
      <c r="AF7" s="248"/>
      <c r="AG7" s="250"/>
    </row>
    <row r="9" spans="1:122" ht="37.5" customHeight="1">
      <c r="B9" s="82"/>
      <c r="C9" s="82"/>
      <c r="D9" s="82"/>
      <c r="E9" s="82"/>
      <c r="F9" s="82"/>
      <c r="G9" s="82"/>
      <c r="H9" s="82"/>
      <c r="I9" s="82"/>
      <c r="J9" s="82"/>
      <c r="K9" s="82"/>
      <c r="L9" s="82"/>
      <c r="M9" s="82"/>
      <c r="N9" s="82"/>
      <c r="O9" s="83"/>
      <c r="P9" s="82"/>
      <c r="Q9" s="82"/>
      <c r="R9" s="82"/>
      <c r="S9" s="82"/>
      <c r="T9" s="82"/>
      <c r="U9" s="82"/>
      <c r="V9" s="82"/>
      <c r="W9" s="82"/>
      <c r="X9" s="82"/>
      <c r="Y9" s="82"/>
      <c r="Z9" s="82"/>
      <c r="AA9" s="82"/>
      <c r="AB9" s="94"/>
      <c r="AC9" s="82"/>
      <c r="AD9" s="90"/>
      <c r="AE9" s="82"/>
      <c r="AF9" s="82"/>
      <c r="AG9" s="90"/>
      <c r="AH9" s="90"/>
      <c r="AI9" s="117"/>
      <c r="AJ9" s="82"/>
    </row>
    <row r="10" spans="1:122" ht="37.5" customHeight="1">
      <c r="W10" s="84"/>
      <c r="X10" s="84"/>
      <c r="Y10" s="84"/>
      <c r="Z10" s="84"/>
      <c r="AA10" s="84"/>
      <c r="AB10" s="95"/>
      <c r="AC10" s="84"/>
      <c r="AD10" s="88"/>
      <c r="AE10" s="81"/>
      <c r="AF10" s="84"/>
      <c r="AG10" s="88"/>
      <c r="AH10" s="121"/>
      <c r="AI10" s="118"/>
      <c r="AJ10" s="84"/>
    </row>
    <row r="11" spans="1:122" ht="37.5" customHeight="1">
      <c r="AG11" s="93"/>
      <c r="AH11" s="122"/>
      <c r="AI11" s="119"/>
      <c r="AJ11" s="85"/>
    </row>
  </sheetData>
  <pageMargins left="0.70866141732283472" right="0.70866141732283472" top="0.74803149606299213" bottom="0.74803149606299213" header="0.31496062992125984" footer="0.31496062992125984"/>
  <pageSetup paperSize="9" scale="19"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6"/>
  <sheetViews>
    <sheetView view="pageBreakPreview" zoomScale="25" zoomScaleNormal="70" zoomScaleSheetLayoutView="25" workbookViewId="0">
      <pane xSplit="1" ySplit="1" topLeftCell="B2" activePane="bottomRight" state="frozen"/>
      <selection pane="topRight" activeCell="B1" sqref="B1"/>
      <selection pane="bottomLeft" activeCell="A2" sqref="A2"/>
      <selection pane="bottomRight" activeCell="A25" sqref="A25"/>
    </sheetView>
  </sheetViews>
  <sheetFormatPr defaultRowHeight="30"/>
  <cols>
    <col min="1" max="1" width="117.5703125" style="163" customWidth="1"/>
    <col min="2" max="2" width="20.85546875" style="163" hidden="1" customWidth="1"/>
    <col min="3" max="3" width="20" style="163" hidden="1" customWidth="1"/>
    <col min="4" max="4" width="19.28515625" style="163" hidden="1" customWidth="1"/>
    <col min="5" max="5" width="20.85546875" style="163" hidden="1" customWidth="1"/>
    <col min="6" max="6" width="18.5703125" style="163" hidden="1" customWidth="1"/>
    <col min="7" max="7" width="17.5703125" style="163" hidden="1" customWidth="1"/>
    <col min="8" max="8" width="19" style="163" hidden="1" customWidth="1"/>
    <col min="9" max="9" width="22.5703125" style="163" hidden="1" customWidth="1"/>
    <col min="10" max="10" width="21.42578125" style="163" hidden="1" customWidth="1"/>
    <col min="11" max="12" width="19.42578125" style="163" hidden="1" customWidth="1"/>
    <col min="13" max="13" width="23.42578125" style="163" customWidth="1"/>
    <col min="14" max="14" width="28.5703125" style="163" hidden="1" customWidth="1"/>
    <col min="15" max="18" width="19.42578125" style="163" customWidth="1"/>
    <col min="19" max="19" width="20.28515625" style="163" hidden="1" customWidth="1"/>
    <col min="20" max="23" width="19.42578125" style="163" customWidth="1"/>
    <col min="24" max="24" width="20.5703125" style="163" hidden="1" customWidth="1"/>
    <col min="25" max="27" width="19.42578125" style="163" customWidth="1"/>
    <col min="28" max="28" width="21.28515625" style="162" bestFit="1" customWidth="1"/>
    <col min="29" max="29" width="19.28515625" style="163" hidden="1" customWidth="1"/>
    <col min="30" max="30" width="21.28515625" style="173" bestFit="1" customWidth="1"/>
    <col min="31" max="31" width="25" style="163" customWidth="1"/>
    <col min="32" max="32" width="23" style="163" bestFit="1" customWidth="1"/>
    <col min="33" max="33" width="21.28515625" style="163" bestFit="1" customWidth="1"/>
    <col min="34" max="34" width="32" style="163" hidden="1" customWidth="1"/>
    <col min="35" max="35" width="21.28515625" style="162" bestFit="1" customWidth="1"/>
    <col min="36" max="36" width="21.42578125" style="163" customWidth="1"/>
    <col min="37" max="37" width="30.85546875" style="163" customWidth="1"/>
    <col min="38" max="38" width="33.140625" style="163" customWidth="1"/>
    <col min="39" max="16384" width="9.140625" style="163"/>
  </cols>
  <sheetData>
    <row r="1" spans="1:38" s="184" customFormat="1" ht="39.75" customHeight="1">
      <c r="A1" s="181"/>
      <c r="B1" s="182" t="s">
        <v>81</v>
      </c>
      <c r="C1" s="182" t="s">
        <v>82</v>
      </c>
      <c r="D1" s="182" t="s">
        <v>83</v>
      </c>
      <c r="E1" s="182" t="s">
        <v>84</v>
      </c>
      <c r="F1" s="183" t="s">
        <v>85</v>
      </c>
      <c r="G1" s="182" t="s">
        <v>86</v>
      </c>
      <c r="H1" s="182" t="s">
        <v>87</v>
      </c>
      <c r="I1" s="182" t="s">
        <v>88</v>
      </c>
      <c r="J1" s="182" t="s">
        <v>89</v>
      </c>
      <c r="K1" s="182" t="s">
        <v>61</v>
      </c>
      <c r="L1" s="182" t="s">
        <v>62</v>
      </c>
      <c r="M1" s="182" t="s">
        <v>65</v>
      </c>
      <c r="N1" s="182">
        <v>2012</v>
      </c>
      <c r="O1" s="344" t="s">
        <v>63</v>
      </c>
      <c r="P1" s="344" t="s">
        <v>64</v>
      </c>
      <c r="Q1" s="344" t="s">
        <v>66</v>
      </c>
      <c r="R1" s="344" t="s">
        <v>67</v>
      </c>
      <c r="S1" s="344">
        <v>2013</v>
      </c>
      <c r="T1" s="344" t="s">
        <v>68</v>
      </c>
      <c r="U1" s="344" t="s">
        <v>69</v>
      </c>
      <c r="V1" s="344" t="s">
        <v>70</v>
      </c>
      <c r="W1" s="344" t="s">
        <v>71</v>
      </c>
      <c r="X1" s="344">
        <v>2014</v>
      </c>
      <c r="Y1" s="344" t="s">
        <v>72</v>
      </c>
      <c r="Z1" s="344" t="s">
        <v>73</v>
      </c>
      <c r="AA1" s="344" t="s">
        <v>74</v>
      </c>
      <c r="AB1" s="344" t="s">
        <v>75</v>
      </c>
      <c r="AC1" s="345">
        <v>2015</v>
      </c>
      <c r="AD1" s="344" t="s">
        <v>76</v>
      </c>
      <c r="AE1" s="345" t="s">
        <v>77</v>
      </c>
      <c r="AF1" s="345" t="s">
        <v>78</v>
      </c>
      <c r="AG1" s="344" t="s">
        <v>91</v>
      </c>
      <c r="AH1" s="344">
        <v>2016</v>
      </c>
      <c r="AI1" s="345" t="s">
        <v>108</v>
      </c>
      <c r="AJ1" s="345" t="s">
        <v>186</v>
      </c>
      <c r="AK1" s="345" t="s">
        <v>187</v>
      </c>
      <c r="AL1" s="345" t="s">
        <v>197</v>
      </c>
    </row>
    <row r="2" spans="1:38" ht="39.75" customHeight="1">
      <c r="A2" s="169" t="s">
        <v>12</v>
      </c>
      <c r="B2" s="358"/>
      <c r="C2" s="158"/>
      <c r="D2" s="158"/>
      <c r="E2" s="158"/>
      <c r="F2" s="358"/>
      <c r="G2" s="158"/>
      <c r="H2" s="158"/>
      <c r="I2" s="158"/>
      <c r="J2" s="358"/>
      <c r="K2" s="158"/>
      <c r="L2" s="158"/>
      <c r="M2" s="158"/>
      <c r="N2" s="158"/>
      <c r="O2" s="158"/>
      <c r="P2" s="158"/>
      <c r="Q2" s="158"/>
      <c r="R2" s="158"/>
      <c r="S2" s="158"/>
      <c r="T2" s="158"/>
      <c r="U2" s="158"/>
      <c r="V2" s="158"/>
      <c r="W2" s="158"/>
      <c r="X2" s="158"/>
      <c r="Y2" s="158"/>
      <c r="Z2" s="158"/>
      <c r="AA2" s="158"/>
      <c r="AB2" s="158"/>
      <c r="AC2" s="359"/>
      <c r="AD2" s="360"/>
      <c r="AE2" s="360"/>
      <c r="AF2" s="360"/>
      <c r="AG2" s="360"/>
      <c r="AH2" s="360"/>
      <c r="AI2" s="360"/>
      <c r="AJ2" s="361"/>
    </row>
    <row r="3" spans="1:38" s="160" customFormat="1" ht="39.75" customHeight="1">
      <c r="A3" s="362" t="s">
        <v>13</v>
      </c>
      <c r="B3" s="363">
        <v>30697</v>
      </c>
      <c r="C3" s="363">
        <v>27215</v>
      </c>
      <c r="D3" s="363">
        <v>24537</v>
      </c>
      <c r="E3" s="363">
        <v>23174</v>
      </c>
      <c r="F3" s="363">
        <v>32336</v>
      </c>
      <c r="G3" s="363">
        <v>31364</v>
      </c>
      <c r="H3" s="363">
        <v>33319</v>
      </c>
      <c r="I3" s="363">
        <v>38785</v>
      </c>
      <c r="J3" s="363">
        <v>48224</v>
      </c>
      <c r="K3" s="363">
        <v>49334</v>
      </c>
      <c r="L3" s="363">
        <v>52782</v>
      </c>
      <c r="M3" s="363">
        <v>55629</v>
      </c>
      <c r="N3" s="364">
        <f>AVERAGE((J3:M3))</f>
        <v>51492.25</v>
      </c>
      <c r="O3" s="324">
        <v>69231</v>
      </c>
      <c r="P3" s="324">
        <v>66571</v>
      </c>
      <c r="Q3" s="324">
        <v>70494</v>
      </c>
      <c r="R3" s="324">
        <v>69186</v>
      </c>
      <c r="S3" s="365">
        <f>AVERAGE((O3:R3))</f>
        <v>68870.5</v>
      </c>
      <c r="T3" s="324">
        <v>72651</v>
      </c>
      <c r="U3" s="324">
        <v>66386</v>
      </c>
      <c r="V3" s="324">
        <v>69011</v>
      </c>
      <c r="W3" s="324">
        <v>69687</v>
      </c>
      <c r="X3" s="365">
        <f>AVERAGE((T3:W3))</f>
        <v>69433.75</v>
      </c>
      <c r="Y3" s="324">
        <v>75568</v>
      </c>
      <c r="Z3" s="324">
        <v>61537</v>
      </c>
      <c r="AA3" s="324">
        <v>61387</v>
      </c>
      <c r="AB3" s="324">
        <v>52542</v>
      </c>
      <c r="AC3" s="365">
        <f>AVERAGE((Y3:AB3))</f>
        <v>62758.5</v>
      </c>
      <c r="AD3" s="324">
        <v>57582</v>
      </c>
      <c r="AE3" s="325">
        <v>51.07</v>
      </c>
      <c r="AF3" s="325">
        <v>55.573</v>
      </c>
      <c r="AG3" s="325">
        <v>55.515999999999998</v>
      </c>
      <c r="AH3" s="366">
        <v>54.935000000000002</v>
      </c>
      <c r="AI3" s="325">
        <v>54.665999999999997</v>
      </c>
      <c r="AJ3" s="329">
        <v>44965</v>
      </c>
    </row>
    <row r="4" spans="1:38" s="164" customFormat="1" ht="39.75" customHeight="1">
      <c r="A4" s="174" t="s">
        <v>255</v>
      </c>
      <c r="B4" s="367">
        <v>7.4</v>
      </c>
      <c r="C4" s="368">
        <v>6.5</v>
      </c>
      <c r="D4" s="369">
        <v>5.9</v>
      </c>
      <c r="E4" s="368">
        <v>5.5</v>
      </c>
      <c r="F4" s="368">
        <v>7.5</v>
      </c>
      <c r="G4" s="368">
        <v>7.3</v>
      </c>
      <c r="H4" s="369">
        <v>7.8</v>
      </c>
      <c r="I4" s="370">
        <v>9</v>
      </c>
      <c r="J4" s="369">
        <v>11.1</v>
      </c>
      <c r="K4" s="369">
        <v>11.3</v>
      </c>
      <c r="L4" s="369">
        <v>11.9</v>
      </c>
      <c r="M4" s="369">
        <v>12.8</v>
      </c>
      <c r="N4" s="371">
        <f t="shared" ref="N4:N10" si="0">AVERAGE((J4:M4))</f>
        <v>11.774999999999999</v>
      </c>
      <c r="O4" s="326">
        <v>15.9</v>
      </c>
      <c r="P4" s="326">
        <v>15.5</v>
      </c>
      <c r="Q4" s="326">
        <v>16.3</v>
      </c>
      <c r="R4" s="372">
        <v>16</v>
      </c>
      <c r="S4" s="341">
        <f t="shared" ref="S4:S10" si="1">AVERAGE((O4:R4))</f>
        <v>15.925000000000001</v>
      </c>
      <c r="T4" s="326">
        <v>16.899999999999999</v>
      </c>
      <c r="U4" s="326">
        <v>15.5</v>
      </c>
      <c r="V4" s="326">
        <v>16.100000000000001</v>
      </c>
      <c r="W4" s="372">
        <v>16</v>
      </c>
      <c r="X4" s="341">
        <f t="shared" ref="X4:X10" si="2">AVERAGE((T4:W4))</f>
        <v>16.125</v>
      </c>
      <c r="Y4" s="326">
        <v>17.7</v>
      </c>
      <c r="Z4" s="326">
        <v>14.6</v>
      </c>
      <c r="AA4" s="326">
        <v>14.7</v>
      </c>
      <c r="AB4" s="326">
        <v>12.7</v>
      </c>
      <c r="AC4" s="341">
        <f>AVERAGE(Y4:AB4)</f>
        <v>14.925000000000001</v>
      </c>
      <c r="AD4" s="326">
        <v>14.1</v>
      </c>
      <c r="AE4" s="326">
        <v>12.1</v>
      </c>
      <c r="AF4" s="372">
        <v>13.5</v>
      </c>
      <c r="AG4" s="329">
        <v>12.9</v>
      </c>
      <c r="AH4" s="341">
        <v>13.1</v>
      </c>
      <c r="AI4" s="327">
        <v>12.6</v>
      </c>
      <c r="AJ4" s="327">
        <v>11</v>
      </c>
    </row>
    <row r="5" spans="1:38" s="165" customFormat="1" ht="45.75" customHeight="1">
      <c r="A5" s="174" t="s">
        <v>28</v>
      </c>
      <c r="B5" s="166">
        <v>18.8</v>
      </c>
      <c r="C5" s="166">
        <v>18.2</v>
      </c>
      <c r="D5" s="166">
        <v>14</v>
      </c>
      <c r="E5" s="166">
        <v>14.9</v>
      </c>
      <c r="F5" s="166">
        <v>19.3</v>
      </c>
      <c r="G5" s="166">
        <v>20.8</v>
      </c>
      <c r="H5" s="166">
        <v>23.5</v>
      </c>
      <c r="I5" s="166">
        <v>26</v>
      </c>
      <c r="J5" s="167">
        <v>25.3</v>
      </c>
      <c r="K5" s="166">
        <v>26.6</v>
      </c>
      <c r="L5" s="166">
        <v>27.6</v>
      </c>
      <c r="M5" s="166">
        <v>32.1</v>
      </c>
      <c r="N5" s="371">
        <f t="shared" si="0"/>
        <v>27.9</v>
      </c>
      <c r="O5" s="328">
        <v>36</v>
      </c>
      <c r="P5" s="328">
        <v>40.200000000000003</v>
      </c>
      <c r="Q5" s="328">
        <v>39.799999999999997</v>
      </c>
      <c r="R5" s="328">
        <v>39.799999999999997</v>
      </c>
      <c r="S5" s="341">
        <f t="shared" si="1"/>
        <v>38.950000000000003</v>
      </c>
      <c r="T5" s="328">
        <v>37.799999999999997</v>
      </c>
      <c r="U5" s="328">
        <v>37.5</v>
      </c>
      <c r="V5" s="328">
        <v>34.799999999999997</v>
      </c>
      <c r="W5" s="328">
        <v>34</v>
      </c>
      <c r="X5" s="341">
        <f t="shared" si="2"/>
        <v>36.024999999999999</v>
      </c>
      <c r="Y5" s="328">
        <v>35.299999999999997</v>
      </c>
      <c r="Z5" s="328">
        <v>32.5</v>
      </c>
      <c r="AA5" s="328">
        <v>31.9</v>
      </c>
      <c r="AB5" s="342">
        <v>30.3</v>
      </c>
      <c r="AC5" s="341">
        <f t="shared" ref="AC5:AC10" si="3">AVERAGE((Y5:AB5))</f>
        <v>32.5</v>
      </c>
      <c r="AD5" s="329">
        <v>28.7</v>
      </c>
      <c r="AE5" s="330">
        <v>29.2</v>
      </c>
      <c r="AF5" s="329">
        <v>29.9</v>
      </c>
      <c r="AG5" s="329">
        <v>29.8</v>
      </c>
      <c r="AH5" s="331">
        <v>28.9</v>
      </c>
      <c r="AI5" s="330">
        <v>24.8</v>
      </c>
      <c r="AJ5" s="336">
        <v>25.3</v>
      </c>
    </row>
    <row r="6" spans="1:38" s="165" customFormat="1" ht="39.75" customHeight="1">
      <c r="A6" s="174"/>
      <c r="B6" s="166"/>
      <c r="C6" s="166"/>
      <c r="D6" s="166"/>
      <c r="E6" s="166"/>
      <c r="F6" s="166"/>
      <c r="G6" s="166"/>
      <c r="H6" s="166"/>
      <c r="I6" s="166"/>
      <c r="J6" s="167"/>
      <c r="K6" s="166"/>
      <c r="L6" s="166"/>
      <c r="M6" s="166"/>
      <c r="N6" s="371"/>
      <c r="O6" s="328"/>
      <c r="P6" s="328"/>
      <c r="Q6" s="328"/>
      <c r="R6" s="328"/>
      <c r="S6" s="341"/>
      <c r="T6" s="328"/>
      <c r="U6" s="328"/>
      <c r="V6" s="328"/>
      <c r="W6" s="328"/>
      <c r="X6" s="341"/>
      <c r="Y6" s="328"/>
      <c r="Z6" s="328"/>
      <c r="AA6" s="328"/>
      <c r="AB6" s="328"/>
      <c r="AC6" s="341"/>
      <c r="AD6" s="329"/>
      <c r="AE6" s="330"/>
      <c r="AF6" s="329"/>
      <c r="AG6" s="329"/>
      <c r="AH6" s="329"/>
      <c r="AI6" s="330"/>
      <c r="AJ6" s="336"/>
    </row>
    <row r="7" spans="1:38" s="173" customFormat="1" ht="39.75" customHeight="1">
      <c r="A7" s="169" t="s">
        <v>14</v>
      </c>
      <c r="B7" s="170"/>
      <c r="C7" s="170"/>
      <c r="D7" s="170"/>
      <c r="E7" s="170"/>
      <c r="F7" s="171"/>
      <c r="G7" s="171"/>
      <c r="H7" s="171"/>
      <c r="I7" s="171"/>
      <c r="J7" s="171"/>
      <c r="K7" s="171"/>
      <c r="L7" s="171"/>
      <c r="M7" s="171"/>
      <c r="N7" s="364"/>
      <c r="O7" s="332"/>
      <c r="P7" s="332"/>
      <c r="Q7" s="332"/>
      <c r="R7" s="332"/>
      <c r="S7" s="365"/>
      <c r="T7" s="332"/>
      <c r="U7" s="332"/>
      <c r="V7" s="332"/>
      <c r="W7" s="332"/>
      <c r="X7" s="365"/>
      <c r="Y7" s="332"/>
      <c r="Z7" s="332"/>
      <c r="AA7" s="332"/>
      <c r="AB7" s="332"/>
      <c r="AC7" s="365"/>
      <c r="AD7" s="332"/>
      <c r="AE7" s="332"/>
      <c r="AF7" s="332"/>
      <c r="AG7" s="332"/>
      <c r="AH7" s="329"/>
      <c r="AI7" s="333"/>
      <c r="AJ7" s="336"/>
    </row>
    <row r="8" spans="1:38" s="173" customFormat="1" ht="39.75" customHeight="1">
      <c r="A8" s="174" t="s">
        <v>1</v>
      </c>
      <c r="B8" s="158">
        <v>22459</v>
      </c>
      <c r="C8" s="158">
        <v>18989</v>
      </c>
      <c r="D8" s="158">
        <v>17396</v>
      </c>
      <c r="E8" s="158">
        <v>15738</v>
      </c>
      <c r="F8" s="158">
        <v>23585</v>
      </c>
      <c r="G8" s="158">
        <v>22338</v>
      </c>
      <c r="H8" s="158">
        <v>23900</v>
      </c>
      <c r="I8" s="158">
        <v>27861</v>
      </c>
      <c r="J8" s="158">
        <v>35756</v>
      </c>
      <c r="K8" s="158">
        <v>35782</v>
      </c>
      <c r="L8" s="158">
        <v>39679</v>
      </c>
      <c r="M8" s="158">
        <v>41429</v>
      </c>
      <c r="N8" s="364">
        <f t="shared" si="0"/>
        <v>38161.5</v>
      </c>
      <c r="O8" s="329">
        <v>52206</v>
      </c>
      <c r="P8" s="329">
        <v>52852</v>
      </c>
      <c r="Q8" s="329">
        <v>56529</v>
      </c>
      <c r="R8" s="329">
        <v>55254</v>
      </c>
      <c r="S8" s="365">
        <f t="shared" si="1"/>
        <v>54210.25</v>
      </c>
      <c r="T8" s="329">
        <v>58732</v>
      </c>
      <c r="U8" s="329">
        <v>56336</v>
      </c>
      <c r="V8" s="329">
        <v>59154</v>
      </c>
      <c r="W8" s="329">
        <v>58467</v>
      </c>
      <c r="X8" s="365">
        <f t="shared" si="2"/>
        <v>58172.25</v>
      </c>
      <c r="Y8" s="329">
        <v>61291</v>
      </c>
      <c r="Z8" s="329">
        <v>50531</v>
      </c>
      <c r="AA8" s="329">
        <v>51017</v>
      </c>
      <c r="AB8" s="329">
        <v>43875</v>
      </c>
      <c r="AC8" s="365">
        <f t="shared" si="3"/>
        <v>51678.5</v>
      </c>
      <c r="AD8" s="334">
        <v>45013</v>
      </c>
      <c r="AE8" s="335">
        <v>41947</v>
      </c>
      <c r="AF8" s="329">
        <v>46506</v>
      </c>
      <c r="AG8" s="329">
        <v>44793</v>
      </c>
      <c r="AH8" s="331">
        <v>44565</v>
      </c>
      <c r="AI8" s="336">
        <v>45288</v>
      </c>
      <c r="AJ8" s="336">
        <v>37555</v>
      </c>
    </row>
    <row r="9" spans="1:38" s="173" customFormat="1" ht="39.75" customHeight="1">
      <c r="A9" s="174" t="s">
        <v>2</v>
      </c>
      <c r="B9" s="158">
        <v>5668</v>
      </c>
      <c r="C9" s="158">
        <v>5932</v>
      </c>
      <c r="D9" s="158">
        <v>4602</v>
      </c>
      <c r="E9" s="158">
        <v>5103</v>
      </c>
      <c r="F9" s="158">
        <v>7297</v>
      </c>
      <c r="G9" s="158">
        <v>7101</v>
      </c>
      <c r="H9" s="158">
        <v>7627</v>
      </c>
      <c r="I9" s="158">
        <v>8761</v>
      </c>
      <c r="J9" s="158">
        <v>9617</v>
      </c>
      <c r="K9" s="158">
        <v>11010</v>
      </c>
      <c r="L9" s="158">
        <v>9787</v>
      </c>
      <c r="M9" s="158">
        <v>11008</v>
      </c>
      <c r="N9" s="364">
        <f t="shared" si="0"/>
        <v>10355.5</v>
      </c>
      <c r="O9" s="329">
        <v>12906</v>
      </c>
      <c r="P9" s="329">
        <v>10374</v>
      </c>
      <c r="Q9" s="329">
        <v>10601</v>
      </c>
      <c r="R9" s="329">
        <v>10372</v>
      </c>
      <c r="S9" s="365">
        <f t="shared" si="1"/>
        <v>11063.25</v>
      </c>
      <c r="T9" s="329">
        <v>10489</v>
      </c>
      <c r="U9" s="329">
        <v>7226</v>
      </c>
      <c r="V9" s="329">
        <v>7372</v>
      </c>
      <c r="W9" s="329">
        <v>8563</v>
      </c>
      <c r="X9" s="365">
        <f t="shared" si="2"/>
        <v>8412.5</v>
      </c>
      <c r="Y9" s="329">
        <v>10825</v>
      </c>
      <c r="Z9" s="329">
        <v>8397</v>
      </c>
      <c r="AA9" s="329">
        <v>8111</v>
      </c>
      <c r="AB9" s="329">
        <v>6745</v>
      </c>
      <c r="AC9" s="365">
        <f t="shared" si="3"/>
        <v>8519.5</v>
      </c>
      <c r="AD9" s="329">
        <v>8822</v>
      </c>
      <c r="AE9" s="329">
        <v>6181</v>
      </c>
      <c r="AF9" s="329">
        <v>6213</v>
      </c>
      <c r="AG9" s="329">
        <v>7883</v>
      </c>
      <c r="AH9" s="331">
        <v>7275</v>
      </c>
      <c r="AI9" s="336">
        <v>8447</v>
      </c>
      <c r="AJ9" s="336">
        <v>4934</v>
      </c>
    </row>
    <row r="10" spans="1:38" s="173" customFormat="1" ht="39.75" customHeight="1">
      <c r="A10" s="174" t="s">
        <v>53</v>
      </c>
      <c r="B10" s="158">
        <v>2570</v>
      </c>
      <c r="C10" s="158">
        <v>2294</v>
      </c>
      <c r="D10" s="158">
        <v>2539</v>
      </c>
      <c r="E10" s="158">
        <v>2333</v>
      </c>
      <c r="F10" s="158">
        <v>1454</v>
      </c>
      <c r="G10" s="158">
        <v>1926</v>
      </c>
      <c r="H10" s="158">
        <v>1793</v>
      </c>
      <c r="I10" s="158">
        <v>2164</v>
      </c>
      <c r="J10" s="158">
        <v>2850</v>
      </c>
      <c r="K10" s="158">
        <v>2543</v>
      </c>
      <c r="L10" s="158">
        <v>3316</v>
      </c>
      <c r="M10" s="158">
        <v>3281</v>
      </c>
      <c r="N10" s="364">
        <f t="shared" si="0"/>
        <v>2997.5</v>
      </c>
      <c r="O10" s="329">
        <v>4120</v>
      </c>
      <c r="P10" s="329">
        <v>3347</v>
      </c>
      <c r="Q10" s="329">
        <v>3364</v>
      </c>
      <c r="R10" s="329">
        <v>3560</v>
      </c>
      <c r="S10" s="365">
        <f t="shared" si="1"/>
        <v>3597.75</v>
      </c>
      <c r="T10" s="329">
        <v>3431</v>
      </c>
      <c r="U10" s="329">
        <v>2824</v>
      </c>
      <c r="V10" s="329">
        <v>2936</v>
      </c>
      <c r="W10" s="329">
        <v>2656</v>
      </c>
      <c r="X10" s="365">
        <f t="shared" si="2"/>
        <v>2961.75</v>
      </c>
      <c r="Y10" s="329">
        <v>3452</v>
      </c>
      <c r="Z10" s="329">
        <v>2609</v>
      </c>
      <c r="AA10" s="329">
        <v>2259</v>
      </c>
      <c r="AB10" s="329">
        <v>1922</v>
      </c>
      <c r="AC10" s="365">
        <f t="shared" si="3"/>
        <v>2560.5</v>
      </c>
      <c r="AD10" s="329">
        <v>3748</v>
      </c>
      <c r="AE10" s="329">
        <v>2942</v>
      </c>
      <c r="AF10" s="329">
        <v>2854</v>
      </c>
      <c r="AG10" s="329">
        <v>2841</v>
      </c>
      <c r="AH10" s="331">
        <v>3096</v>
      </c>
      <c r="AI10" s="336">
        <v>3685</v>
      </c>
      <c r="AJ10" s="336">
        <v>3016</v>
      </c>
    </row>
    <row r="11" spans="1:38" s="173" customFormat="1" ht="39.75" customHeight="1">
      <c r="B11" s="158"/>
      <c r="C11" s="158"/>
      <c r="D11" s="158"/>
      <c r="E11" s="158"/>
      <c r="F11" s="158"/>
      <c r="G11" s="158"/>
      <c r="H11" s="158"/>
      <c r="I11" s="158"/>
      <c r="J11" s="158"/>
      <c r="K11" s="158"/>
      <c r="L11" s="158"/>
      <c r="M11" s="158"/>
      <c r="N11" s="364"/>
      <c r="O11" s="329"/>
      <c r="P11" s="329"/>
      <c r="Q11" s="329"/>
      <c r="R11" s="329"/>
      <c r="S11" s="365"/>
      <c r="T11" s="329"/>
      <c r="U11" s="329"/>
      <c r="V11" s="329"/>
      <c r="W11" s="329"/>
      <c r="X11" s="365"/>
      <c r="Y11" s="329"/>
      <c r="Z11" s="329"/>
      <c r="AA11" s="329"/>
      <c r="AB11" s="329"/>
      <c r="AC11" s="365"/>
      <c r="AD11" s="329"/>
      <c r="AE11" s="329"/>
      <c r="AF11" s="329"/>
      <c r="AG11" s="329"/>
      <c r="AH11" s="331"/>
      <c r="AI11" s="336"/>
      <c r="AJ11" s="336"/>
    </row>
    <row r="12" spans="1:38" s="173" customFormat="1" ht="39.75" customHeight="1">
      <c r="B12" s="158"/>
      <c r="C12" s="158"/>
      <c r="D12" s="158"/>
      <c r="E12" s="158"/>
      <c r="F12" s="158"/>
      <c r="G12" s="158"/>
      <c r="H12" s="158"/>
      <c r="I12" s="158"/>
      <c r="J12" s="158"/>
      <c r="K12" s="158"/>
      <c r="L12" s="158"/>
      <c r="M12" s="158"/>
      <c r="N12" s="364"/>
      <c r="O12" s="329"/>
      <c r="P12" s="329"/>
      <c r="Q12" s="329"/>
      <c r="R12" s="329"/>
      <c r="S12" s="365"/>
      <c r="T12" s="329"/>
      <c r="U12" s="329"/>
      <c r="V12" s="329"/>
      <c r="W12" s="329"/>
      <c r="X12" s="365"/>
      <c r="Y12" s="329"/>
      <c r="Z12" s="329"/>
      <c r="AA12" s="329"/>
      <c r="AB12" s="329"/>
      <c r="AC12" s="365"/>
      <c r="AD12" s="329"/>
      <c r="AE12" s="329"/>
      <c r="AF12" s="329"/>
      <c r="AG12" s="329"/>
      <c r="AH12" s="331"/>
      <c r="AI12" s="336"/>
      <c r="AJ12" s="336"/>
    </row>
    <row r="13" spans="1:38" s="173" customFormat="1" ht="39.75" customHeight="1">
      <c r="A13" s="169" t="s">
        <v>257</v>
      </c>
      <c r="B13" s="158"/>
      <c r="C13" s="158"/>
      <c r="D13" s="158"/>
      <c r="E13" s="158"/>
      <c r="F13" s="158"/>
      <c r="G13" s="158"/>
      <c r="H13" s="158"/>
      <c r="I13" s="158"/>
      <c r="J13" s="158"/>
      <c r="K13" s="158"/>
      <c r="L13" s="158"/>
      <c r="M13" s="158"/>
      <c r="N13" s="364"/>
      <c r="O13" s="329"/>
      <c r="P13" s="329"/>
      <c r="Q13" s="329"/>
      <c r="R13" s="329"/>
      <c r="S13" s="365"/>
      <c r="T13" s="329"/>
      <c r="U13" s="329"/>
      <c r="V13" s="329"/>
      <c r="W13" s="329"/>
      <c r="X13" s="365"/>
      <c r="Y13" s="329"/>
      <c r="Z13" s="329"/>
      <c r="AA13" s="329"/>
      <c r="AB13" s="329"/>
      <c r="AC13" s="365"/>
      <c r="AD13" s="329"/>
      <c r="AE13" s="329"/>
      <c r="AF13" s="329"/>
      <c r="AG13" s="329"/>
      <c r="AH13" s="331"/>
      <c r="AI13" s="333"/>
      <c r="AJ13" s="336"/>
    </row>
    <row r="14" spans="1:38">
      <c r="A14" s="174" t="s">
        <v>1</v>
      </c>
      <c r="B14" s="173"/>
      <c r="C14" s="173"/>
      <c r="D14" s="173"/>
      <c r="E14" s="173"/>
      <c r="F14" s="173"/>
      <c r="G14" s="173"/>
      <c r="H14" s="173"/>
      <c r="I14" s="173"/>
      <c r="J14" s="173"/>
      <c r="K14" s="173"/>
      <c r="L14" s="173"/>
      <c r="M14" s="173"/>
      <c r="N14" s="173"/>
      <c r="O14" s="373">
        <f>((O8/M8)*100-100)</f>
        <v>26.013179174008542</v>
      </c>
      <c r="P14" s="373">
        <f t="shared" ref="P14:R16" si="4">((P8/O8)*100-100)</f>
        <v>1.2374056621844147</v>
      </c>
      <c r="Q14" s="373">
        <f t="shared" si="4"/>
        <v>6.9571633996821305</v>
      </c>
      <c r="R14" s="373">
        <f t="shared" si="4"/>
        <v>-2.2554794884041769</v>
      </c>
      <c r="S14" s="361">
        <f t="shared" ref="S14:AH14" si="5">((S8/Q8)*100-100)</f>
        <v>-4.1018769127350652</v>
      </c>
      <c r="T14" s="373">
        <f t="shared" si="5"/>
        <v>6.2945669091830467</v>
      </c>
      <c r="U14" s="373">
        <f>((U8/T8)*100-100)</f>
        <v>-4.079547776339993</v>
      </c>
      <c r="V14" s="373">
        <f>((V8/U8)*100-100)</f>
        <v>5.0021300766827608</v>
      </c>
      <c r="W14" s="373">
        <f>((W8/V8)*100-100)</f>
        <v>-1.1613753930418795</v>
      </c>
      <c r="X14" s="361">
        <f t="shared" si="5"/>
        <v>-1.6596510802312565</v>
      </c>
      <c r="Y14" s="373">
        <f t="shared" si="5"/>
        <v>4.8300750850907406</v>
      </c>
      <c r="Z14" s="373">
        <f>((Z8/Y8)*100-100)</f>
        <v>-17.555595438155677</v>
      </c>
      <c r="AA14" s="373">
        <f t="shared" si="5"/>
        <v>-16.762656833792889</v>
      </c>
      <c r="AB14" s="373">
        <f>((AB8/AA8)*100-100)</f>
        <v>-13.999255150244039</v>
      </c>
      <c r="AC14" s="361">
        <f t="shared" si="5"/>
        <v>1.2966266146578533</v>
      </c>
      <c r="AD14" s="373">
        <f>((AD8/AB8)*100-100)</f>
        <v>2.593732193732194</v>
      </c>
      <c r="AE14" s="373">
        <f>((AE8/AD8)*100-100)</f>
        <v>-6.8113656054917442</v>
      </c>
      <c r="AF14" s="373">
        <f>((AF8/AE8)*100-100)</f>
        <v>10.868476887500904</v>
      </c>
      <c r="AG14" s="373">
        <f>((AG8/AF8)*100-100)</f>
        <v>-3.6833956908785979</v>
      </c>
      <c r="AH14" s="373">
        <f t="shared" si="5"/>
        <v>-4.1736550122564893</v>
      </c>
      <c r="AI14" s="373">
        <f>((AI8/AH8)*100-100)</f>
        <v>1.6223493773140234</v>
      </c>
      <c r="AJ14" s="373">
        <f>((AJ8/AI8)*100-100)</f>
        <v>-17.075163398692808</v>
      </c>
    </row>
    <row r="15" spans="1:38">
      <c r="A15" s="174" t="s">
        <v>2</v>
      </c>
      <c r="B15" s="173"/>
      <c r="C15" s="173"/>
      <c r="D15" s="173"/>
      <c r="E15" s="173"/>
      <c r="F15" s="173"/>
      <c r="G15" s="173"/>
      <c r="H15" s="173"/>
      <c r="I15" s="173"/>
      <c r="J15" s="173"/>
      <c r="K15" s="173"/>
      <c r="L15" s="173"/>
      <c r="M15" s="173"/>
      <c r="N15" s="173"/>
      <c r="O15" s="373">
        <f>((O9/M9)*100-100)</f>
        <v>17.242005813953497</v>
      </c>
      <c r="P15" s="373">
        <f t="shared" si="4"/>
        <v>-19.618781961878199</v>
      </c>
      <c r="Q15" s="373">
        <f t="shared" si="4"/>
        <v>2.1881627144785085</v>
      </c>
      <c r="R15" s="373">
        <f t="shared" si="4"/>
        <v>-2.1601735685312775</v>
      </c>
      <c r="S15" s="373">
        <f t="shared" ref="S15:AJ15" si="6">((S9/R9)*100-100)</f>
        <v>6.664577709217113</v>
      </c>
      <c r="T15" s="373">
        <f>((T9/R9)*100-100)</f>
        <v>1.1280370227535741</v>
      </c>
      <c r="U15" s="373">
        <f t="shared" si="6"/>
        <v>-31.108780627323867</v>
      </c>
      <c r="V15" s="373">
        <f>((V9/U9)*100-100)</f>
        <v>2.020481594243023</v>
      </c>
      <c r="W15" s="373">
        <f t="shared" si="6"/>
        <v>16.155724362452517</v>
      </c>
      <c r="X15" s="373">
        <f t="shared" si="6"/>
        <v>-1.7575616022422054</v>
      </c>
      <c r="Y15" s="373">
        <f>((Y9/W9)*100-100)</f>
        <v>26.415975709447622</v>
      </c>
      <c r="Z15" s="373">
        <f t="shared" si="6"/>
        <v>-22.429561200923786</v>
      </c>
      <c r="AA15" s="373">
        <f t="shared" si="6"/>
        <v>-3.4059783255924714</v>
      </c>
      <c r="AB15" s="373">
        <f t="shared" si="6"/>
        <v>-16.841326593514978</v>
      </c>
      <c r="AC15" s="373">
        <f t="shared" si="6"/>
        <v>26.308376575240928</v>
      </c>
      <c r="AD15" s="373">
        <f>((AD9/AB9)*100-100)</f>
        <v>30.793180133432173</v>
      </c>
      <c r="AE15" s="373">
        <f t="shared" si="6"/>
        <v>-29.936522330537301</v>
      </c>
      <c r="AF15" s="373">
        <f t="shared" si="6"/>
        <v>0.51771558000324092</v>
      </c>
      <c r="AG15" s="373">
        <f t="shared" si="6"/>
        <v>26.879124416545963</v>
      </c>
      <c r="AH15" s="373">
        <f t="shared" si="6"/>
        <v>-7.7127996955473748</v>
      </c>
      <c r="AI15" s="373">
        <f>((AI9/AG9)*100-100)</f>
        <v>7.1546365596854002</v>
      </c>
      <c r="AJ15" s="373">
        <f t="shared" si="6"/>
        <v>-41.588729726530126</v>
      </c>
    </row>
    <row r="16" spans="1:38">
      <c r="A16" s="174" t="s">
        <v>53</v>
      </c>
      <c r="B16" s="173"/>
      <c r="C16" s="173"/>
      <c r="D16" s="173"/>
      <c r="E16" s="173"/>
      <c r="F16" s="173"/>
      <c r="G16" s="173"/>
      <c r="H16" s="173"/>
      <c r="I16" s="173"/>
      <c r="J16" s="173"/>
      <c r="K16" s="173"/>
      <c r="L16" s="173"/>
      <c r="M16" s="173"/>
      <c r="N16" s="173"/>
      <c r="O16" s="373">
        <f>((O10/M10)*100-100)</f>
        <v>25.571472112160933</v>
      </c>
      <c r="P16" s="373">
        <f t="shared" si="4"/>
        <v>-18.762135922330089</v>
      </c>
      <c r="Q16" s="373">
        <f t="shared" si="4"/>
        <v>0.5079175380938068</v>
      </c>
      <c r="R16" s="373">
        <f t="shared" si="4"/>
        <v>5.8263971462544646</v>
      </c>
      <c r="S16" s="373">
        <f t="shared" ref="S16" si="7">((S10/Q10)*100-100)</f>
        <v>6.9485731272294942</v>
      </c>
      <c r="T16" s="373">
        <f t="shared" ref="T16" si="8">((T10/R10)*100-100)</f>
        <v>-3.6235955056179847</v>
      </c>
      <c r="U16" s="373">
        <f>((U10/T10)*100-100)</f>
        <v>-17.691635091809971</v>
      </c>
      <c r="V16" s="373">
        <f>((V10/U10)*100-100)</f>
        <v>3.9660056657223777</v>
      </c>
      <c r="W16" s="373">
        <f>((W10/V10)*100-100)</f>
        <v>-9.536784741144416</v>
      </c>
      <c r="X16" s="373">
        <f t="shared" ref="X16" si="9">((X10/V10)*100-100)</f>
        <v>0.87704359673024612</v>
      </c>
      <c r="Y16" s="373">
        <f t="shared" ref="Y16" si="10">((Y10/W10)*100-100)</f>
        <v>29.969879518072275</v>
      </c>
      <c r="Z16" s="373">
        <f>((Z10/Y10)*100-100)</f>
        <v>-24.420625724217842</v>
      </c>
      <c r="AA16" s="373">
        <f>((AA10/Z10)*100-100)</f>
        <v>-13.415101571483319</v>
      </c>
      <c r="AB16" s="373">
        <f>((AB10/AA10)*100-100)</f>
        <v>-14.91810535635237</v>
      </c>
      <c r="AC16" s="373">
        <f t="shared" ref="AC16" si="11">((AC10/AA10)*100-100)</f>
        <v>13.346613545816737</v>
      </c>
      <c r="AD16" s="373">
        <f t="shared" ref="AD16" si="12">((AD10/AB10)*100-100)</f>
        <v>95.005202913631649</v>
      </c>
      <c r="AE16" s="373">
        <f>((AE10/AD10)*100-100)</f>
        <v>-21.504802561366063</v>
      </c>
      <c r="AF16" s="373">
        <f>((AF10/AE10)*100-100)</f>
        <v>-2.991162474507135</v>
      </c>
      <c r="AG16" s="373">
        <f>((AG10/AF10)*100-100)</f>
        <v>-0.45550105115627559</v>
      </c>
      <c r="AH16" s="373">
        <f t="shared" ref="AH16" si="13">((AH10/AF10)*100-100)</f>
        <v>8.4793272599859932</v>
      </c>
      <c r="AI16" s="373">
        <f>((AI10/AG10)*100-100)</f>
        <v>29.707849348820844</v>
      </c>
      <c r="AJ16" s="373">
        <f>((AJ10/AI10)*100-100)</f>
        <v>-18.154681139755766</v>
      </c>
    </row>
    <row r="17" spans="1:36">
      <c r="A17" s="173"/>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69"/>
      <c r="AC17" s="173"/>
      <c r="AE17" s="173"/>
      <c r="AF17" s="173"/>
      <c r="AG17" s="173"/>
      <c r="AH17" s="173"/>
      <c r="AI17" s="169"/>
      <c r="AJ17" s="361"/>
    </row>
    <row r="18" spans="1:36" s="173" customFormat="1" ht="39.75" customHeight="1">
      <c r="A18" s="169" t="s">
        <v>15</v>
      </c>
      <c r="B18" s="171"/>
      <c r="C18" s="171"/>
      <c r="D18" s="171"/>
      <c r="E18" s="171"/>
      <c r="F18" s="171"/>
      <c r="G18" s="171"/>
      <c r="H18" s="171"/>
      <c r="I18" s="171"/>
      <c r="J18" s="171"/>
      <c r="K18" s="171"/>
      <c r="L18" s="171"/>
      <c r="M18" s="171"/>
      <c r="N18" s="364"/>
      <c r="O18" s="332"/>
      <c r="P18" s="332"/>
      <c r="Q18" s="332"/>
      <c r="R18" s="332"/>
      <c r="S18" s="365"/>
      <c r="T18" s="332"/>
      <c r="U18" s="332"/>
      <c r="V18" s="332"/>
      <c r="W18" s="332"/>
      <c r="X18" s="365"/>
      <c r="Y18" s="332"/>
      <c r="Z18" s="332"/>
      <c r="AA18" s="332"/>
      <c r="AB18" s="332"/>
      <c r="AC18" s="365"/>
      <c r="AD18" s="332"/>
      <c r="AE18" s="332"/>
      <c r="AF18" s="332"/>
      <c r="AG18" s="332"/>
      <c r="AH18" s="329"/>
      <c r="AI18" s="333"/>
      <c r="AJ18" s="336"/>
    </row>
    <row r="19" spans="1:36" s="173" customFormat="1" ht="39.75" customHeight="1">
      <c r="A19" s="174" t="s">
        <v>54</v>
      </c>
      <c r="B19" s="158">
        <v>18928</v>
      </c>
      <c r="C19" s="158">
        <v>15320</v>
      </c>
      <c r="D19" s="158">
        <v>13355</v>
      </c>
      <c r="E19" s="158">
        <v>13068</v>
      </c>
      <c r="F19" s="158">
        <v>22713</v>
      </c>
      <c r="G19" s="158">
        <v>17685</v>
      </c>
      <c r="H19" s="158">
        <v>16372</v>
      </c>
      <c r="I19" s="158">
        <v>20843</v>
      </c>
      <c r="J19" s="158">
        <v>25633</v>
      </c>
      <c r="K19" s="158">
        <v>22312</v>
      </c>
      <c r="L19" s="158">
        <v>23595</v>
      </c>
      <c r="M19" s="158">
        <v>25448</v>
      </c>
      <c r="N19" s="364">
        <f>AVERAGE((J19:M19))</f>
        <v>24247</v>
      </c>
      <c r="O19" s="329">
        <v>30704</v>
      </c>
      <c r="P19" s="329">
        <v>26390</v>
      </c>
      <c r="Q19" s="329">
        <v>27986</v>
      </c>
      <c r="R19" s="329">
        <v>25147</v>
      </c>
      <c r="S19" s="365">
        <f>AVERAGE((O19:R19))</f>
        <v>27556.75</v>
      </c>
      <c r="T19" s="329">
        <v>25104</v>
      </c>
      <c r="U19" s="329">
        <v>19478</v>
      </c>
      <c r="V19" s="329">
        <v>24801</v>
      </c>
      <c r="W19" s="329">
        <v>25641</v>
      </c>
      <c r="X19" s="365">
        <f>AVERAGE((T19:W19))</f>
        <v>23756</v>
      </c>
      <c r="Y19" s="329">
        <v>30604</v>
      </c>
      <c r="Z19" s="329">
        <v>20778</v>
      </c>
      <c r="AA19" s="329">
        <v>22832</v>
      </c>
      <c r="AB19" s="329">
        <v>17144</v>
      </c>
      <c r="AC19" s="365">
        <f>AVERAGE((Y19:AB19))</f>
        <v>22839.5</v>
      </c>
      <c r="AD19" s="329">
        <v>23609</v>
      </c>
      <c r="AE19" s="337">
        <v>17780</v>
      </c>
      <c r="AF19" s="329">
        <v>22728</v>
      </c>
      <c r="AG19" s="329">
        <v>22001</v>
      </c>
      <c r="AH19" s="331">
        <v>21529</v>
      </c>
      <c r="AI19" s="336">
        <v>27988</v>
      </c>
      <c r="AJ19" s="336">
        <v>16071</v>
      </c>
    </row>
    <row r="20" spans="1:36" s="173" customFormat="1" ht="39.75" customHeight="1">
      <c r="A20" s="174" t="s">
        <v>52</v>
      </c>
      <c r="B20" s="158">
        <v>6587</v>
      </c>
      <c r="C20" s="158">
        <v>6924</v>
      </c>
      <c r="D20" s="158">
        <v>5782</v>
      </c>
      <c r="E20" s="171"/>
      <c r="F20" s="158">
        <v>4062</v>
      </c>
      <c r="G20" s="158">
        <v>8388</v>
      </c>
      <c r="H20" s="158">
        <v>9090</v>
      </c>
      <c r="I20" s="158">
        <v>8411</v>
      </c>
      <c r="J20" s="158">
        <v>10773</v>
      </c>
      <c r="K20" s="158">
        <v>12989</v>
      </c>
      <c r="L20" s="158">
        <v>12216</v>
      </c>
      <c r="M20" s="158">
        <v>11122</v>
      </c>
      <c r="N20" s="364">
        <f>AVERAGE((J20:M20))</f>
        <v>11775</v>
      </c>
      <c r="O20" s="329">
        <v>14497</v>
      </c>
      <c r="P20" s="329">
        <v>15867</v>
      </c>
      <c r="Q20" s="329">
        <v>14782</v>
      </c>
      <c r="R20" s="329">
        <v>14734</v>
      </c>
      <c r="S20" s="365">
        <f>AVERAGE((O20:R20))</f>
        <v>14970</v>
      </c>
      <c r="T20" s="329">
        <v>15387</v>
      </c>
      <c r="U20" s="329">
        <v>13641</v>
      </c>
      <c r="V20" s="329">
        <v>10966</v>
      </c>
      <c r="W20" s="329">
        <v>10489</v>
      </c>
      <c r="X20" s="365">
        <f>AVERAGE((T20:W20))</f>
        <v>12620.75</v>
      </c>
      <c r="Y20" s="329">
        <v>12224</v>
      </c>
      <c r="Z20" s="329">
        <v>11936</v>
      </c>
      <c r="AA20" s="329">
        <v>10948</v>
      </c>
      <c r="AB20" s="329">
        <v>10026</v>
      </c>
      <c r="AC20" s="365">
        <f>AVERAGE((Y20:AB20))</f>
        <v>11283.5</v>
      </c>
      <c r="AD20" s="329">
        <v>10263</v>
      </c>
      <c r="AE20" s="338">
        <v>9528</v>
      </c>
      <c r="AF20" s="329">
        <v>8022</v>
      </c>
      <c r="AG20" s="329">
        <v>8864</v>
      </c>
      <c r="AH20" s="331">
        <v>9169</v>
      </c>
      <c r="AI20" s="336">
        <v>7020</v>
      </c>
      <c r="AJ20" s="336">
        <v>8105</v>
      </c>
    </row>
    <row r="21" spans="1:36" s="173" customFormat="1" ht="39.75" customHeight="1">
      <c r="A21" s="174" t="s">
        <v>55</v>
      </c>
      <c r="B21" s="175">
        <v>5183</v>
      </c>
      <c r="C21" s="175">
        <v>4972</v>
      </c>
      <c r="D21" s="175">
        <v>5399</v>
      </c>
      <c r="E21" s="175">
        <v>5955</v>
      </c>
      <c r="F21" s="175">
        <v>5562</v>
      </c>
      <c r="G21" s="175">
        <v>5293</v>
      </c>
      <c r="H21" s="175">
        <v>7856</v>
      </c>
      <c r="I21" s="175">
        <v>9531</v>
      </c>
      <c r="J21" s="176">
        <v>11817</v>
      </c>
      <c r="K21" s="176">
        <v>14033</v>
      </c>
      <c r="L21" s="176">
        <v>16971</v>
      </c>
      <c r="M21" s="176">
        <v>19150</v>
      </c>
      <c r="N21" s="364">
        <f>AVERAGE((J21:M21))</f>
        <v>15492.75</v>
      </c>
      <c r="O21" s="339">
        <v>24030</v>
      </c>
      <c r="P21" s="339">
        <v>24314</v>
      </c>
      <c r="Q21" s="339">
        <v>27725</v>
      </c>
      <c r="R21" s="339">
        <v>29306</v>
      </c>
      <c r="S21" s="365">
        <f>AVERAGE((O21:R21))</f>
        <v>26343.75</v>
      </c>
      <c r="T21" s="339">
        <v>32160</v>
      </c>
      <c r="U21" s="339">
        <v>33267</v>
      </c>
      <c r="V21" s="339">
        <v>33694</v>
      </c>
      <c r="W21" s="339">
        <v>33557</v>
      </c>
      <c r="X21" s="365">
        <f>AVERAGE((T21:W21))</f>
        <v>33169.5</v>
      </c>
      <c r="Y21" s="339">
        <v>32740</v>
      </c>
      <c r="Z21" s="339">
        <v>28823</v>
      </c>
      <c r="AA21" s="339">
        <v>27608</v>
      </c>
      <c r="AB21" s="339">
        <v>25372</v>
      </c>
      <c r="AC21" s="365">
        <f>AVERAGE((Y21:AB21))</f>
        <v>28635.75</v>
      </c>
      <c r="AD21" s="340">
        <v>23711</v>
      </c>
      <c r="AE21" s="338">
        <v>23761</v>
      </c>
      <c r="AF21" s="329">
        <v>24823</v>
      </c>
      <c r="AG21" s="329">
        <v>24652</v>
      </c>
      <c r="AH21" s="331">
        <v>24237</v>
      </c>
      <c r="AI21" s="336">
        <v>22411</v>
      </c>
      <c r="AJ21" s="336">
        <v>20789</v>
      </c>
    </row>
    <row r="22" spans="1:36" s="173" customFormat="1" ht="72" customHeight="1">
      <c r="A22" s="174" t="s">
        <v>56</v>
      </c>
      <c r="B22" s="177">
        <v>1.2</v>
      </c>
      <c r="C22" s="177">
        <v>1.2</v>
      </c>
      <c r="D22" s="168">
        <v>1.3</v>
      </c>
      <c r="E22" s="168">
        <v>1.4</v>
      </c>
      <c r="F22" s="168">
        <v>1.3</v>
      </c>
      <c r="G22" s="168">
        <v>1.2</v>
      </c>
      <c r="H22" s="168">
        <v>1.6</v>
      </c>
      <c r="I22" s="168">
        <v>2.2000000000000002</v>
      </c>
      <c r="J22" s="168">
        <v>2.7</v>
      </c>
      <c r="K22" s="168">
        <v>3.2</v>
      </c>
      <c r="L22" s="168">
        <v>3.8</v>
      </c>
      <c r="M22" s="168">
        <v>4.3</v>
      </c>
      <c r="N22" s="371">
        <f>AVERAGE((J22:M22))</f>
        <v>3.5</v>
      </c>
      <c r="O22" s="330">
        <v>5.5</v>
      </c>
      <c r="P22" s="330">
        <v>5.6</v>
      </c>
      <c r="Q22" s="330">
        <v>6.3</v>
      </c>
      <c r="R22" s="330">
        <v>6.7</v>
      </c>
      <c r="S22" s="341">
        <f>AVERAGE((O22:R22))</f>
        <v>6.0249999999999995</v>
      </c>
      <c r="T22" s="330">
        <v>7.4</v>
      </c>
      <c r="U22" s="330">
        <v>7.7</v>
      </c>
      <c r="V22" s="330">
        <v>7.7</v>
      </c>
      <c r="W22" s="330">
        <v>7.7</v>
      </c>
      <c r="X22" s="341">
        <f>AVERAGE((T22:W22))</f>
        <v>7.625</v>
      </c>
      <c r="Y22" s="330">
        <v>7.6</v>
      </c>
      <c r="Z22" s="330">
        <v>6.8</v>
      </c>
      <c r="AA22" s="330">
        <v>6.6</v>
      </c>
      <c r="AB22" s="330">
        <v>6.1</v>
      </c>
      <c r="AC22" s="341">
        <f>AVERAGE((Y22:AB22))</f>
        <v>6.7750000000000004</v>
      </c>
      <c r="AD22" s="330">
        <v>5.8</v>
      </c>
      <c r="AE22" s="330">
        <v>5.6</v>
      </c>
      <c r="AF22" s="329">
        <v>5.8</v>
      </c>
      <c r="AG22" s="330">
        <v>5.7</v>
      </c>
      <c r="AH22" s="341">
        <v>5.7</v>
      </c>
      <c r="AI22" s="330">
        <v>5.3</v>
      </c>
      <c r="AJ22" s="336">
        <v>4.9000000000000004</v>
      </c>
    </row>
    <row r="23" spans="1:36">
      <c r="A23" s="159"/>
      <c r="J23" s="161"/>
      <c r="K23" s="161"/>
      <c r="L23" s="161"/>
      <c r="M23" s="161"/>
      <c r="N23" s="161"/>
      <c r="O23" s="161"/>
      <c r="P23" s="161"/>
      <c r="Q23" s="161"/>
      <c r="R23" s="161"/>
      <c r="S23" s="161"/>
      <c r="T23" s="161"/>
      <c r="U23" s="161"/>
      <c r="V23" s="161"/>
      <c r="W23" s="161"/>
      <c r="X23" s="161"/>
      <c r="Y23" s="161"/>
      <c r="Z23" s="161"/>
      <c r="AA23" s="161"/>
      <c r="AB23" s="172"/>
      <c r="AC23" s="161"/>
      <c r="AD23" s="171"/>
      <c r="AE23" s="161"/>
      <c r="AF23" s="161"/>
      <c r="AG23" s="161"/>
      <c r="AH23" s="161"/>
    </row>
    <row r="24" spans="1:36">
      <c r="E24" s="178"/>
    </row>
    <row r="25" spans="1:36">
      <c r="E25" s="178"/>
    </row>
    <row r="26" spans="1:36">
      <c r="E26" s="179"/>
    </row>
    <row r="27" spans="1:36">
      <c r="E27" s="178"/>
    </row>
    <row r="28" spans="1:36">
      <c r="E28" s="178"/>
    </row>
    <row r="29" spans="1:36">
      <c r="E29" s="178"/>
    </row>
    <row r="30" spans="1:36">
      <c r="E30" s="179"/>
    </row>
    <row r="31" spans="1:36">
      <c r="E31" s="178"/>
    </row>
    <row r="32" spans="1:36">
      <c r="E32" s="178"/>
    </row>
    <row r="33" spans="5:5">
      <c r="E33" s="178"/>
    </row>
    <row r="34" spans="5:5">
      <c r="E34" s="179"/>
    </row>
    <row r="35" spans="5:5">
      <c r="E35" s="178"/>
    </row>
    <row r="36" spans="5:5">
      <c r="E36" s="178"/>
    </row>
    <row r="37" spans="5:5">
      <c r="E37" s="178"/>
    </row>
    <row r="38" spans="5:5">
      <c r="E38" s="179"/>
    </row>
    <row r="39" spans="5:5">
      <c r="E39" s="178"/>
    </row>
    <row r="40" spans="5:5">
      <c r="E40" s="178"/>
    </row>
    <row r="41" spans="5:5">
      <c r="E41" s="178"/>
    </row>
    <row r="42" spans="5:5">
      <c r="E42" s="179"/>
    </row>
    <row r="43" spans="5:5">
      <c r="E43" s="178"/>
    </row>
    <row r="44" spans="5:5">
      <c r="E44" s="178"/>
    </row>
    <row r="45" spans="5:5">
      <c r="E45" s="178"/>
    </row>
    <row r="46" spans="5:5">
      <c r="E46" s="180"/>
    </row>
  </sheetData>
  <pageMargins left="0.70866141732283472" right="0.70866141732283472" top="0.74803149606299213" bottom="0.74803149606299213" header="0.31496062992125984" footer="0.31496062992125984"/>
  <pageSetup paperSize="9" scale="16" fitToWidth="0"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
  <sheetViews>
    <sheetView view="pageBreakPreview" zoomScale="40" zoomScaleNormal="70" zoomScaleSheetLayoutView="40" workbookViewId="0">
      <pane xSplit="1" ySplit="1" topLeftCell="B2" activePane="bottomRight" state="frozen"/>
      <selection pane="topRight" activeCell="B1" sqref="B1"/>
      <selection pane="bottomLeft" activeCell="A2" sqref="A2"/>
      <selection pane="bottomRight" activeCell="A8" sqref="A8"/>
    </sheetView>
  </sheetViews>
  <sheetFormatPr defaultColWidth="20.7109375" defaultRowHeight="23.25"/>
  <cols>
    <col min="1" max="1" width="70.85546875" style="106" customWidth="1"/>
    <col min="2" max="9" width="0" style="106" hidden="1" customWidth="1"/>
    <col min="10" max="10" width="18" style="106" hidden="1" customWidth="1"/>
    <col min="11" max="11" width="16.5703125" style="106" hidden="1" customWidth="1"/>
    <col min="12" max="12" width="16.28515625" style="106" hidden="1" customWidth="1"/>
    <col min="13" max="14" width="0" style="106" hidden="1" customWidth="1"/>
    <col min="15" max="15" width="17" style="106" bestFit="1" customWidth="1"/>
    <col min="16" max="18" width="15.5703125" style="106" bestFit="1" customWidth="1"/>
    <col min="19" max="19" width="19.140625" style="106" hidden="1" customWidth="1"/>
    <col min="20" max="20" width="17" style="106" bestFit="1" customWidth="1"/>
    <col min="21" max="23" width="15.5703125" style="106" bestFit="1" customWidth="1"/>
    <col min="24" max="24" width="19.85546875" style="106" hidden="1" customWidth="1"/>
    <col min="25" max="25" width="17" style="106" bestFit="1" customWidth="1"/>
    <col min="26" max="28" width="15.5703125" style="106" bestFit="1" customWidth="1"/>
    <col min="29" max="29" width="21.28515625" style="115" hidden="1" customWidth="1"/>
    <col min="30" max="33" width="15.5703125" style="106" bestFit="1" customWidth="1"/>
    <col min="34" max="34" width="21.28515625" style="115" hidden="1" customWidth="1"/>
    <col min="35" max="35" width="15.5703125" style="115" bestFit="1" customWidth="1"/>
    <col min="36" max="36" width="21.5703125" style="106" bestFit="1" customWidth="1"/>
    <col min="37" max="37" width="15.5703125" style="106" bestFit="1" customWidth="1"/>
    <col min="38" max="38" width="14.42578125" style="106" bestFit="1" customWidth="1"/>
    <col min="39" max="16384" width="20.7109375" style="106"/>
  </cols>
  <sheetData>
    <row r="1" spans="1:39" s="100" customFormat="1" ht="25.5" customHeight="1">
      <c r="A1" s="97"/>
      <c r="B1" s="98" t="s">
        <v>81</v>
      </c>
      <c r="C1" s="99" t="s">
        <v>82</v>
      </c>
      <c r="D1" s="99" t="s">
        <v>83</v>
      </c>
      <c r="E1" s="99" t="s">
        <v>84</v>
      </c>
      <c r="F1" s="98" t="s">
        <v>85</v>
      </c>
      <c r="G1" s="99" t="s">
        <v>86</v>
      </c>
      <c r="H1" s="99" t="s">
        <v>87</v>
      </c>
      <c r="I1" s="99" t="s">
        <v>88</v>
      </c>
      <c r="J1" s="98" t="s">
        <v>89</v>
      </c>
      <c r="K1" s="99" t="s">
        <v>61</v>
      </c>
      <c r="L1" s="99" t="s">
        <v>62</v>
      </c>
      <c r="M1" s="99" t="s">
        <v>65</v>
      </c>
      <c r="N1" s="99">
        <v>2012</v>
      </c>
      <c r="O1" s="98" t="s">
        <v>63</v>
      </c>
      <c r="P1" s="99" t="s">
        <v>64</v>
      </c>
      <c r="Q1" s="99" t="s">
        <v>66</v>
      </c>
      <c r="R1" s="99" t="s">
        <v>67</v>
      </c>
      <c r="S1" s="99">
        <v>2013</v>
      </c>
      <c r="T1" s="98" t="s">
        <v>68</v>
      </c>
      <c r="U1" s="99" t="s">
        <v>69</v>
      </c>
      <c r="V1" s="99" t="s">
        <v>70</v>
      </c>
      <c r="W1" s="99" t="s">
        <v>71</v>
      </c>
      <c r="X1" s="99">
        <v>2014</v>
      </c>
      <c r="Y1" s="98" t="s">
        <v>72</v>
      </c>
      <c r="Z1" s="99" t="s">
        <v>73</v>
      </c>
      <c r="AA1" s="99" t="s">
        <v>74</v>
      </c>
      <c r="AB1" s="99" t="s">
        <v>75</v>
      </c>
      <c r="AC1" s="98">
        <v>2015</v>
      </c>
      <c r="AD1" s="99" t="s">
        <v>76</v>
      </c>
      <c r="AE1" s="99" t="s">
        <v>77</v>
      </c>
      <c r="AF1" s="99" t="s">
        <v>78</v>
      </c>
      <c r="AG1" s="99" t="s">
        <v>91</v>
      </c>
      <c r="AH1" s="98">
        <v>2016</v>
      </c>
      <c r="AI1" s="99" t="s">
        <v>108</v>
      </c>
      <c r="AJ1" s="99" t="s">
        <v>186</v>
      </c>
      <c r="AK1" s="99" t="s">
        <v>187</v>
      </c>
      <c r="AL1" s="99" t="s">
        <v>188</v>
      </c>
      <c r="AM1" s="99"/>
    </row>
    <row r="2" spans="1:39" ht="49.5" customHeight="1">
      <c r="A2" s="101" t="s">
        <v>59</v>
      </c>
      <c r="B2" s="102">
        <v>232453</v>
      </c>
      <c r="C2" s="102">
        <v>232201</v>
      </c>
      <c r="D2" s="102">
        <v>234929</v>
      </c>
      <c r="E2" s="102">
        <v>237951</v>
      </c>
      <c r="F2" s="102">
        <v>238589</v>
      </c>
      <c r="G2" s="102">
        <v>242367</v>
      </c>
      <c r="H2" s="102">
        <v>250265</v>
      </c>
      <c r="I2" s="102">
        <v>252304</v>
      </c>
      <c r="J2" s="103">
        <v>252920</v>
      </c>
      <c r="K2" s="103">
        <v>252500</v>
      </c>
      <c r="L2" s="103">
        <v>251057</v>
      </c>
      <c r="M2" s="103">
        <v>250837</v>
      </c>
      <c r="N2" s="104">
        <f>AVERAGE((J2:M2))</f>
        <v>251828.5</v>
      </c>
      <c r="O2" s="152">
        <v>251264</v>
      </c>
      <c r="P2" s="152">
        <v>255635</v>
      </c>
      <c r="Q2" s="152">
        <v>249529</v>
      </c>
      <c r="R2" s="152">
        <v>250061</v>
      </c>
      <c r="S2" s="153">
        <f>AVERAGE((O2:R2))</f>
        <v>251622.25</v>
      </c>
      <c r="T2" s="152">
        <v>250713</v>
      </c>
      <c r="U2" s="152">
        <v>248846</v>
      </c>
      <c r="V2" s="152">
        <v>242911</v>
      </c>
      <c r="W2" s="152">
        <v>240814</v>
      </c>
      <c r="X2" s="153">
        <f>AVERAGE((T2:W2))</f>
        <v>245821</v>
      </c>
      <c r="Y2" s="152">
        <v>246064</v>
      </c>
      <c r="Z2" s="152">
        <v>252889</v>
      </c>
      <c r="AA2" s="152">
        <v>257484</v>
      </c>
      <c r="AB2" s="152">
        <v>262905</v>
      </c>
      <c r="AC2" s="154">
        <f>AVERAGE((Y2:AB2))</f>
        <v>254835.5</v>
      </c>
      <c r="AD2" s="152">
        <v>269567</v>
      </c>
      <c r="AE2" s="152">
        <v>259650</v>
      </c>
      <c r="AF2" s="152">
        <v>254753</v>
      </c>
      <c r="AG2" s="152">
        <v>253888</v>
      </c>
      <c r="AH2" s="154">
        <f>(AD2+AE2+AF2+AG2)/4</f>
        <v>259464.5</v>
      </c>
      <c r="AI2" s="374">
        <v>265247</v>
      </c>
      <c r="AJ2" s="375">
        <v>266908</v>
      </c>
      <c r="AK2" s="376"/>
      <c r="AL2" s="376"/>
    </row>
    <row r="3" spans="1:39" ht="51.75" customHeight="1">
      <c r="A3" s="101" t="s">
        <v>60</v>
      </c>
      <c r="B3" s="107"/>
      <c r="C3" s="107">
        <f>(C2/B2)*100-100</f>
        <v>-0.10840901171420114</v>
      </c>
      <c r="D3" s="107">
        <f t="shared" ref="D3:Z3" si="0">(D2/C2)*100-100</f>
        <v>1.1748442082506045</v>
      </c>
      <c r="E3" s="107">
        <f t="shared" si="0"/>
        <v>1.2863460875413466</v>
      </c>
      <c r="F3" s="107">
        <f t="shared" si="0"/>
        <v>0.26812242856722435</v>
      </c>
      <c r="G3" s="107">
        <f t="shared" si="0"/>
        <v>1.5834761870832352</v>
      </c>
      <c r="H3" s="107">
        <f t="shared" si="0"/>
        <v>3.25869445922919</v>
      </c>
      <c r="I3" s="107">
        <f t="shared" si="0"/>
        <v>0.81473637943778954</v>
      </c>
      <c r="J3" s="108">
        <f t="shared" si="0"/>
        <v>0.24414991438899847</v>
      </c>
      <c r="K3" s="108">
        <f t="shared" si="0"/>
        <v>-0.16606041436027397</v>
      </c>
      <c r="L3" s="108">
        <f t="shared" si="0"/>
        <v>-0.57148514851485288</v>
      </c>
      <c r="M3" s="108">
        <f t="shared" si="0"/>
        <v>-8.7629502463585141E-2</v>
      </c>
      <c r="N3" s="109">
        <v>-0.2</v>
      </c>
      <c r="O3" s="108">
        <f>(O2/M2)*100-100</f>
        <v>0.17023006972655708</v>
      </c>
      <c r="P3" s="108">
        <f t="shared" si="0"/>
        <v>1.7396045593479386</v>
      </c>
      <c r="Q3" s="108">
        <f t="shared" si="0"/>
        <v>-2.3885618166526399</v>
      </c>
      <c r="R3" s="108">
        <f t="shared" si="0"/>
        <v>0.21320167194996031</v>
      </c>
      <c r="S3" s="109">
        <f>AVERAGE((O3:R3))</f>
        <v>-6.6381378907045985E-2</v>
      </c>
      <c r="T3" s="108">
        <f>(T2/R2)*100-100</f>
        <v>0.26073638032319479</v>
      </c>
      <c r="U3" s="108">
        <f t="shared" si="0"/>
        <v>-0.74467618352458942</v>
      </c>
      <c r="V3" s="108">
        <f t="shared" si="0"/>
        <v>-2.385009202478642</v>
      </c>
      <c r="W3" s="108">
        <f t="shared" si="0"/>
        <v>-0.86327914338995981</v>
      </c>
      <c r="X3" s="109">
        <f>AVERAGE((T3:W3))</f>
        <v>-0.93305703726749911</v>
      </c>
      <c r="Y3" s="108">
        <f>(Y2/W2)*100-100</f>
        <v>2.1801058078018798</v>
      </c>
      <c r="Z3" s="108">
        <f t="shared" si="0"/>
        <v>2.7736686390532554</v>
      </c>
      <c r="AA3" s="108">
        <f>(AA2/Z2)*100-100</f>
        <v>1.8170027166068934</v>
      </c>
      <c r="AB3" s="108">
        <f t="shared" ref="AB3" si="1">(AB2/AA2)*100-100</f>
        <v>2.1053735377732323</v>
      </c>
      <c r="AC3" s="155">
        <f>AVERAGE((Y3:AB3))</f>
        <v>2.2190376753088152</v>
      </c>
      <c r="AD3" s="108">
        <f t="shared" ref="AD3" si="2">(AD2/AB2)*100-100</f>
        <v>2.5339951693577518</v>
      </c>
      <c r="AE3" s="108">
        <v>-3.6</v>
      </c>
      <c r="AF3" s="108">
        <v>-1.9</v>
      </c>
      <c r="AG3" s="108">
        <v>-0.3</v>
      </c>
      <c r="AH3" s="157">
        <v>-0.3</v>
      </c>
      <c r="AI3" s="156">
        <v>2.1</v>
      </c>
      <c r="AJ3" s="156">
        <v>0.6</v>
      </c>
      <c r="AK3" s="376"/>
      <c r="AL3" s="376"/>
    </row>
    <row r="4" spans="1:39" s="112" customFormat="1">
      <c r="A4" s="110"/>
      <c r="B4" s="111"/>
      <c r="C4" s="111"/>
      <c r="D4" s="111"/>
      <c r="E4" s="111"/>
      <c r="J4" s="113"/>
      <c r="K4" s="113"/>
      <c r="L4" s="113"/>
      <c r="M4" s="113"/>
      <c r="N4" s="113"/>
      <c r="O4" s="113"/>
      <c r="P4" s="113"/>
      <c r="Q4" s="113"/>
      <c r="R4" s="113"/>
      <c r="S4" s="113"/>
      <c r="T4" s="113"/>
      <c r="U4" s="113"/>
      <c r="V4" s="113"/>
      <c r="W4" s="113"/>
      <c r="X4" s="113"/>
      <c r="Y4" s="113"/>
      <c r="Z4" s="113"/>
      <c r="AA4" s="113"/>
      <c r="AB4" s="113"/>
      <c r="AC4" s="120"/>
      <c r="AD4" s="113"/>
      <c r="AE4" s="113"/>
      <c r="AF4" s="113"/>
      <c r="AG4" s="113"/>
      <c r="AH4" s="120"/>
      <c r="AI4" s="120"/>
      <c r="AJ4" s="113"/>
      <c r="AK4" s="113"/>
      <c r="AL4" s="113"/>
    </row>
    <row r="5" spans="1:39">
      <c r="A5" s="114"/>
      <c r="B5" s="105"/>
      <c r="C5" s="105"/>
    </row>
    <row r="6" spans="1:39">
      <c r="A6" s="114"/>
      <c r="B6" s="105"/>
      <c r="C6" s="105"/>
    </row>
    <row r="7" spans="1:39">
      <c r="A7" s="114"/>
      <c r="B7" s="105"/>
      <c r="C7" s="105"/>
    </row>
    <row r="8" spans="1:39">
      <c r="A8" s="114"/>
      <c r="B8" s="105"/>
      <c r="C8" s="105"/>
    </row>
    <row r="9" spans="1:39">
      <c r="A9" s="114"/>
      <c r="B9" s="105"/>
      <c r="C9" s="105"/>
    </row>
    <row r="10" spans="1:39">
      <c r="A10" s="114"/>
      <c r="B10" s="105"/>
      <c r="C10" s="105"/>
    </row>
  </sheetData>
  <pageMargins left="0.70866141732283472" right="0.70866141732283472" top="0.74803149606299213" bottom="0.74803149606299213" header="0.31496062992125984" footer="0.31496062992125984"/>
  <pageSetup paperSize="9" scale="21" fitToWidth="0"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6"/>
  <sheetViews>
    <sheetView view="pageBreakPreview" topLeftCell="A22" zoomScale="40" zoomScaleNormal="55" zoomScaleSheetLayoutView="40" workbookViewId="0">
      <selection activeCell="A29" sqref="A29"/>
    </sheetView>
  </sheetViews>
  <sheetFormatPr defaultRowHeight="15"/>
  <cols>
    <col min="1" max="1" width="27.42578125" customWidth="1"/>
    <col min="2" max="2" width="27.7109375" customWidth="1"/>
    <col min="3" max="3" width="20.140625" customWidth="1"/>
    <col min="4" max="4" width="13.5703125" customWidth="1"/>
    <col min="5" max="5" width="18.5703125" customWidth="1"/>
    <col min="6" max="6" width="27.28515625" customWidth="1"/>
    <col min="7" max="7" width="16.85546875" customWidth="1"/>
    <col min="8" max="8" width="22" customWidth="1"/>
    <col min="9" max="9" width="18.5703125" customWidth="1"/>
    <col min="10" max="10" width="19.7109375" customWidth="1"/>
    <col min="11" max="11" width="19.85546875" customWidth="1"/>
    <col min="12" max="12" width="19.42578125" customWidth="1"/>
    <col min="13" max="13" width="20.7109375" customWidth="1"/>
    <col min="14" max="14" width="21.7109375" customWidth="1"/>
    <col min="15" max="15" width="16.7109375" customWidth="1"/>
    <col min="16" max="16" width="18.85546875" customWidth="1"/>
    <col min="17" max="17" width="12.28515625" customWidth="1"/>
    <col min="18" max="18" width="11.85546875" customWidth="1"/>
    <col min="19" max="19" width="22.42578125" customWidth="1"/>
    <col min="20" max="20" width="18" customWidth="1"/>
  </cols>
  <sheetData>
    <row r="1" spans="1:50" ht="63" customHeight="1">
      <c r="B1" s="268" t="s">
        <v>198</v>
      </c>
      <c r="Q1" s="256"/>
      <c r="R1" s="256"/>
      <c r="S1" s="256"/>
      <c r="T1" s="256"/>
      <c r="U1" s="257"/>
      <c r="V1" s="257"/>
      <c r="W1" s="259"/>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row>
    <row r="2" spans="1:50" ht="15.75">
      <c r="B2" s="269" t="s">
        <v>199</v>
      </c>
      <c r="Q2" s="262"/>
      <c r="R2" s="262"/>
      <c r="S2" s="262"/>
      <c r="T2" s="262"/>
      <c r="U2" s="263"/>
      <c r="V2" s="258"/>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row>
    <row r="3" spans="1:50" ht="15.75">
      <c r="Q3" s="262"/>
      <c r="R3" s="262"/>
      <c r="S3" s="262"/>
      <c r="T3" s="262"/>
      <c r="U3" s="263"/>
      <c r="V3" s="258"/>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row>
    <row r="4" spans="1:50" ht="15.75">
      <c r="B4" t="s">
        <v>200</v>
      </c>
      <c r="Q4" s="262"/>
      <c r="R4" s="262"/>
      <c r="S4" s="262"/>
      <c r="T4" s="262"/>
      <c r="U4" s="258"/>
      <c r="V4" s="258"/>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row>
    <row r="5" spans="1:50" ht="25.5">
      <c r="A5" s="270" t="s">
        <v>115</v>
      </c>
      <c r="B5" s="271" t="s">
        <v>116</v>
      </c>
      <c r="C5" s="272" t="s">
        <v>117</v>
      </c>
      <c r="D5" s="272" t="s">
        <v>118</v>
      </c>
      <c r="E5" s="272" t="s">
        <v>119</v>
      </c>
      <c r="F5" s="273" t="s">
        <v>120</v>
      </c>
      <c r="G5" s="273" t="s">
        <v>121</v>
      </c>
      <c r="H5" s="273" t="s">
        <v>122</v>
      </c>
      <c r="I5" s="273" t="s">
        <v>123</v>
      </c>
      <c r="J5" s="274" t="s">
        <v>124</v>
      </c>
      <c r="K5" s="274" t="s">
        <v>125</v>
      </c>
      <c r="L5" s="274" t="s">
        <v>126</v>
      </c>
      <c r="M5" s="274" t="s">
        <v>127</v>
      </c>
      <c r="N5" s="274" t="s">
        <v>128</v>
      </c>
      <c r="O5" s="275" t="s">
        <v>129</v>
      </c>
      <c r="P5" s="276" t="s">
        <v>130</v>
      </c>
      <c r="Q5" s="262"/>
      <c r="R5" s="262"/>
      <c r="S5" s="262"/>
      <c r="T5" s="262"/>
      <c r="U5" s="260"/>
      <c r="V5" s="258"/>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row>
    <row r="6" spans="1:50" ht="191.25">
      <c r="A6" s="277">
        <v>1</v>
      </c>
      <c r="B6" s="277" t="s">
        <v>201</v>
      </c>
      <c r="C6" s="278" t="s">
        <v>202</v>
      </c>
      <c r="D6" s="279" t="s">
        <v>138</v>
      </c>
      <c r="E6" s="280" t="s">
        <v>16</v>
      </c>
      <c r="F6" s="281">
        <v>2200000</v>
      </c>
      <c r="G6" s="282"/>
      <c r="H6" s="282">
        <v>1000000</v>
      </c>
      <c r="I6" s="282">
        <v>1200000</v>
      </c>
      <c r="J6" s="283" t="s">
        <v>139</v>
      </c>
      <c r="K6" s="284">
        <v>1000</v>
      </c>
      <c r="L6" s="285"/>
      <c r="M6" s="286"/>
      <c r="N6" s="278" t="s">
        <v>203</v>
      </c>
      <c r="O6" s="278" t="s">
        <v>204</v>
      </c>
      <c r="P6" s="277" t="s">
        <v>140</v>
      </c>
      <c r="Q6" s="262"/>
      <c r="R6" s="262"/>
      <c r="S6" s="262"/>
      <c r="T6" s="262"/>
      <c r="U6" s="258"/>
      <c r="V6" s="258"/>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row>
    <row r="7" spans="1:50" ht="255">
      <c r="A7" s="277">
        <v>2</v>
      </c>
      <c r="B7" s="277" t="s">
        <v>201</v>
      </c>
      <c r="C7" s="287" t="s">
        <v>205</v>
      </c>
      <c r="D7" s="278" t="s">
        <v>206</v>
      </c>
      <c r="E7" s="284" t="s">
        <v>113</v>
      </c>
      <c r="F7" s="282"/>
      <c r="G7" s="282"/>
      <c r="H7" s="282"/>
      <c r="I7" s="282"/>
      <c r="J7" s="284" t="s">
        <v>207</v>
      </c>
      <c r="K7" s="284"/>
      <c r="L7" s="285" t="s">
        <v>208</v>
      </c>
      <c r="M7" s="288" t="s">
        <v>209</v>
      </c>
      <c r="N7" s="288" t="s">
        <v>210</v>
      </c>
      <c r="O7" s="289" t="s">
        <v>211</v>
      </c>
      <c r="P7" s="289" t="s">
        <v>140</v>
      </c>
      <c r="Q7" s="262"/>
      <c r="R7" s="262"/>
      <c r="S7" s="262"/>
      <c r="T7" s="262"/>
      <c r="U7" s="260"/>
      <c r="V7" s="258"/>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row>
    <row r="8" spans="1:50" ht="409.5">
      <c r="A8" s="277">
        <v>3</v>
      </c>
      <c r="B8" s="277" t="s">
        <v>212</v>
      </c>
      <c r="C8" s="278" t="s">
        <v>213</v>
      </c>
      <c r="D8" s="279" t="s">
        <v>214</v>
      </c>
      <c r="E8" s="280" t="s">
        <v>215</v>
      </c>
      <c r="F8" s="281"/>
      <c r="G8" s="282"/>
      <c r="H8" s="282"/>
      <c r="I8" s="283"/>
      <c r="J8" s="283" t="s">
        <v>216</v>
      </c>
      <c r="K8" s="290">
        <v>200</v>
      </c>
      <c r="L8" s="283" t="s">
        <v>217</v>
      </c>
      <c r="M8" s="290">
        <v>96</v>
      </c>
      <c r="N8" s="290">
        <v>70</v>
      </c>
      <c r="O8" s="278" t="s">
        <v>218</v>
      </c>
      <c r="P8" s="277" t="s">
        <v>140</v>
      </c>
      <c r="Q8" s="262"/>
      <c r="R8" s="262"/>
      <c r="S8" s="262"/>
      <c r="T8" s="262"/>
      <c r="U8" s="258"/>
      <c r="V8" s="258"/>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row>
    <row r="9" spans="1:50" ht="102">
      <c r="A9" s="277">
        <v>4</v>
      </c>
      <c r="B9" s="277" t="s">
        <v>201</v>
      </c>
      <c r="C9" s="278" t="s">
        <v>141</v>
      </c>
      <c r="D9" s="279" t="s">
        <v>142</v>
      </c>
      <c r="E9" s="284" t="s">
        <v>16</v>
      </c>
      <c r="F9" s="282">
        <v>12990000</v>
      </c>
      <c r="G9" s="282">
        <v>3990000</v>
      </c>
      <c r="H9" s="291">
        <v>4000000</v>
      </c>
      <c r="I9" s="291">
        <v>5000000</v>
      </c>
      <c r="J9" s="284">
        <v>8</v>
      </c>
      <c r="K9" s="284">
        <v>2250</v>
      </c>
      <c r="L9" s="285"/>
      <c r="M9" s="286"/>
      <c r="N9" s="286"/>
      <c r="O9" s="277" t="s">
        <v>219</v>
      </c>
      <c r="P9" s="277" t="s">
        <v>140</v>
      </c>
      <c r="Q9" s="262"/>
      <c r="R9" s="264"/>
      <c r="S9" s="264"/>
      <c r="T9" s="264"/>
      <c r="U9" s="263"/>
      <c r="V9" s="258"/>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row>
    <row r="10" spans="1:50" ht="102">
      <c r="A10" s="277">
        <v>5</v>
      </c>
      <c r="B10" s="277" t="s">
        <v>201</v>
      </c>
      <c r="C10" s="278" t="s">
        <v>220</v>
      </c>
      <c r="D10" s="279" t="s">
        <v>143</v>
      </c>
      <c r="E10" s="284" t="s">
        <v>16</v>
      </c>
      <c r="F10" s="292">
        <v>3500000</v>
      </c>
      <c r="G10" s="292">
        <v>500000</v>
      </c>
      <c r="H10" s="293">
        <v>1500000</v>
      </c>
      <c r="I10" s="291">
        <v>1500000</v>
      </c>
      <c r="J10" s="284">
        <v>6</v>
      </c>
      <c r="K10" s="284">
        <v>1170</v>
      </c>
      <c r="L10" s="285" t="s">
        <v>221</v>
      </c>
      <c r="M10" s="285" t="s">
        <v>222</v>
      </c>
      <c r="N10" s="285" t="s">
        <v>223</v>
      </c>
      <c r="O10" s="278" t="s">
        <v>224</v>
      </c>
      <c r="P10" s="277" t="s">
        <v>140</v>
      </c>
      <c r="Q10" s="262"/>
      <c r="R10" s="264"/>
      <c r="S10" s="264"/>
      <c r="T10" s="264"/>
      <c r="U10" s="258"/>
      <c r="V10" s="258"/>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row>
    <row r="11" spans="1:50" ht="178.5">
      <c r="A11" s="277">
        <v>6</v>
      </c>
      <c r="B11" s="277" t="s">
        <v>201</v>
      </c>
      <c r="C11" s="278" t="s">
        <v>144</v>
      </c>
      <c r="D11" s="278" t="s">
        <v>225</v>
      </c>
      <c r="E11" s="284" t="s">
        <v>16</v>
      </c>
      <c r="F11" s="281">
        <v>1800000</v>
      </c>
      <c r="G11" s="282">
        <v>600000</v>
      </c>
      <c r="H11" s="291">
        <v>600000</v>
      </c>
      <c r="I11" s="291">
        <v>600000</v>
      </c>
      <c r="J11" s="284"/>
      <c r="K11" s="284">
        <v>12000</v>
      </c>
      <c r="L11" s="285"/>
      <c r="M11" s="286"/>
      <c r="N11" s="286"/>
      <c r="O11" s="278" t="s">
        <v>226</v>
      </c>
      <c r="P11" s="277" t="s">
        <v>145</v>
      </c>
      <c r="Q11" s="262"/>
      <c r="R11" s="262"/>
      <c r="S11" s="261"/>
      <c r="T11" s="265"/>
      <c r="U11" s="263"/>
      <c r="V11" s="258"/>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row>
    <row r="12" spans="1:50" ht="89.25">
      <c r="A12" s="277">
        <v>7</v>
      </c>
      <c r="B12" s="277" t="s">
        <v>201</v>
      </c>
      <c r="C12" s="278" t="s">
        <v>146</v>
      </c>
      <c r="D12" s="279" t="s">
        <v>142</v>
      </c>
      <c r="E12" s="284" t="s">
        <v>17</v>
      </c>
      <c r="F12" s="282">
        <v>8500000</v>
      </c>
      <c r="G12" s="282">
        <v>2860000</v>
      </c>
      <c r="H12" s="282">
        <v>3237070</v>
      </c>
      <c r="I12" s="282">
        <v>50920</v>
      </c>
      <c r="J12" s="284">
        <v>6</v>
      </c>
      <c r="K12" s="284">
        <v>2500</v>
      </c>
      <c r="L12" s="285" t="s">
        <v>147</v>
      </c>
      <c r="M12" s="285" t="s">
        <v>148</v>
      </c>
      <c r="N12" s="285" t="s">
        <v>227</v>
      </c>
      <c r="O12" s="277" t="s">
        <v>228</v>
      </c>
      <c r="P12" s="277" t="s">
        <v>149</v>
      </c>
      <c r="Q12" s="262"/>
      <c r="R12" s="264"/>
      <c r="S12" s="264"/>
      <c r="T12" s="264"/>
      <c r="U12" s="260"/>
      <c r="V12" s="258"/>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row>
    <row r="13" spans="1:50" ht="89.25">
      <c r="A13" s="277">
        <v>8</v>
      </c>
      <c r="B13" s="277" t="s">
        <v>201</v>
      </c>
      <c r="C13" s="278" t="s">
        <v>150</v>
      </c>
      <c r="D13" s="279" t="s">
        <v>142</v>
      </c>
      <c r="E13" s="284" t="s">
        <v>17</v>
      </c>
      <c r="F13" s="282">
        <v>16500000</v>
      </c>
      <c r="G13" s="282">
        <v>5551150</v>
      </c>
      <c r="H13" s="282">
        <v>6370990</v>
      </c>
      <c r="I13" s="282">
        <v>42160</v>
      </c>
      <c r="J13" s="284">
        <v>6</v>
      </c>
      <c r="K13" s="284">
        <v>4500</v>
      </c>
      <c r="L13" s="285" t="s">
        <v>151</v>
      </c>
      <c r="M13" s="288" t="s">
        <v>229</v>
      </c>
      <c r="N13" s="288" t="s">
        <v>230</v>
      </c>
      <c r="O13" s="294" t="s">
        <v>228</v>
      </c>
      <c r="P13" s="277" t="s">
        <v>152</v>
      </c>
      <c r="Q13" s="262"/>
      <c r="R13" s="262"/>
      <c r="S13" s="266"/>
      <c r="T13" s="262"/>
      <c r="U13" s="258"/>
      <c r="V13" s="258"/>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row>
    <row r="14" spans="1:50" ht="114.75">
      <c r="A14" s="277">
        <v>9</v>
      </c>
      <c r="B14" s="277" t="s">
        <v>231</v>
      </c>
      <c r="C14" s="287" t="s">
        <v>177</v>
      </c>
      <c r="D14" s="295" t="s">
        <v>232</v>
      </c>
      <c r="E14" s="296" t="s">
        <v>167</v>
      </c>
      <c r="F14" s="297">
        <f>203000+5000000</f>
        <v>5203000</v>
      </c>
      <c r="G14" s="298">
        <v>0</v>
      </c>
      <c r="H14" s="298">
        <v>0</v>
      </c>
      <c r="I14" s="281">
        <v>5000000</v>
      </c>
      <c r="J14" s="280" t="s">
        <v>233</v>
      </c>
      <c r="K14" s="296">
        <v>850</v>
      </c>
      <c r="L14" s="288" t="s">
        <v>234</v>
      </c>
      <c r="M14" s="288" t="s">
        <v>235</v>
      </c>
      <c r="N14" s="288" t="s">
        <v>236</v>
      </c>
      <c r="O14" s="289" t="s">
        <v>237</v>
      </c>
      <c r="P14" s="289" t="s">
        <v>178</v>
      </c>
      <c r="Q14" s="262"/>
      <c r="R14" s="262"/>
      <c r="S14" s="262"/>
      <c r="T14" s="262"/>
      <c r="U14" s="258"/>
      <c r="V14" s="258"/>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row>
    <row r="15" spans="1:50" ht="114.75">
      <c r="A15" s="278">
        <v>10</v>
      </c>
      <c r="B15" s="278" t="s">
        <v>231</v>
      </c>
      <c r="C15" s="278" t="s">
        <v>238</v>
      </c>
      <c r="D15" s="278" t="s">
        <v>239</v>
      </c>
      <c r="E15" s="284" t="s">
        <v>215</v>
      </c>
      <c r="F15" s="281">
        <v>2000000</v>
      </c>
      <c r="G15" s="281"/>
      <c r="H15" s="281"/>
      <c r="I15" s="281">
        <v>134.36000000000001</v>
      </c>
      <c r="J15" s="280">
        <v>6</v>
      </c>
      <c r="K15" s="280">
        <v>2000</v>
      </c>
      <c r="L15" s="285" t="s">
        <v>240</v>
      </c>
      <c r="M15" s="285" t="s">
        <v>241</v>
      </c>
      <c r="N15" s="285"/>
      <c r="O15" s="278" t="s">
        <v>242</v>
      </c>
      <c r="P15" s="278" t="s">
        <v>152</v>
      </c>
      <c r="Q15" s="262"/>
      <c r="R15" s="262"/>
      <c r="S15" s="262"/>
      <c r="T15" s="262"/>
      <c r="U15" s="258"/>
      <c r="V15" s="258"/>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row>
    <row r="16" spans="1:50" ht="63.75">
      <c r="A16" s="299">
        <v>11</v>
      </c>
      <c r="B16" s="299" t="s">
        <v>243</v>
      </c>
      <c r="C16" s="300" t="s">
        <v>131</v>
      </c>
      <c r="D16" s="300" t="s">
        <v>132</v>
      </c>
      <c r="E16" s="301" t="s">
        <v>133</v>
      </c>
      <c r="F16" s="302">
        <v>5000000</v>
      </c>
      <c r="G16" s="303">
        <v>0</v>
      </c>
      <c r="H16" s="303">
        <v>10</v>
      </c>
      <c r="I16" s="303">
        <v>2500000</v>
      </c>
      <c r="J16" s="304">
        <v>12</v>
      </c>
      <c r="K16" s="305">
        <v>850</v>
      </c>
      <c r="L16" s="306" t="s">
        <v>134</v>
      </c>
      <c r="M16" s="307"/>
      <c r="N16" s="307"/>
      <c r="O16" s="308"/>
      <c r="P16" s="299" t="s">
        <v>135</v>
      </c>
      <c r="Q16" s="262"/>
      <c r="R16" s="262"/>
      <c r="S16" s="262"/>
      <c r="T16" s="262"/>
      <c r="U16" s="258"/>
      <c r="V16" s="258"/>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row>
    <row r="17" spans="1:50" ht="51">
      <c r="A17" s="299">
        <v>12</v>
      </c>
      <c r="B17" s="299" t="s">
        <v>244</v>
      </c>
      <c r="C17" s="300" t="s">
        <v>153</v>
      </c>
      <c r="D17" s="309" t="s">
        <v>136</v>
      </c>
      <c r="E17" s="304" t="s">
        <v>154</v>
      </c>
      <c r="F17" s="303">
        <v>600000</v>
      </c>
      <c r="G17" s="303">
        <v>0</v>
      </c>
      <c r="H17" s="303">
        <v>600000</v>
      </c>
      <c r="I17" s="303">
        <v>0</v>
      </c>
      <c r="J17" s="304">
        <v>12</v>
      </c>
      <c r="K17" s="304">
        <v>114</v>
      </c>
      <c r="L17" s="306" t="s">
        <v>155</v>
      </c>
      <c r="M17" s="305">
        <v>114</v>
      </c>
      <c r="N17" s="310">
        <v>102</v>
      </c>
      <c r="O17" s="308" t="s">
        <v>156</v>
      </c>
      <c r="P17" s="299" t="s">
        <v>157</v>
      </c>
      <c r="Q17" s="262"/>
      <c r="R17" s="262"/>
      <c r="S17" s="262"/>
      <c r="T17" s="262"/>
      <c r="U17" s="258"/>
      <c r="V17" s="258"/>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row>
    <row r="18" spans="1:50" ht="114.75">
      <c r="A18" s="299">
        <v>13</v>
      </c>
      <c r="B18" s="299" t="s">
        <v>244</v>
      </c>
      <c r="C18" s="300" t="s">
        <v>158</v>
      </c>
      <c r="D18" s="300" t="s">
        <v>159</v>
      </c>
      <c r="E18" s="304" t="s">
        <v>137</v>
      </c>
      <c r="F18" s="303">
        <v>7300000</v>
      </c>
      <c r="G18" s="303">
        <v>0</v>
      </c>
      <c r="H18" s="303">
        <v>4000000</v>
      </c>
      <c r="I18" s="303">
        <v>2000000</v>
      </c>
      <c r="J18" s="304">
        <v>12</v>
      </c>
      <c r="K18" s="304">
        <v>1200</v>
      </c>
      <c r="L18" s="306" t="s">
        <v>160</v>
      </c>
      <c r="M18" s="306" t="s">
        <v>161</v>
      </c>
      <c r="N18" s="306" t="s">
        <v>162</v>
      </c>
      <c r="O18" s="300" t="s">
        <v>163</v>
      </c>
      <c r="P18" s="299" t="s">
        <v>157</v>
      </c>
      <c r="Q18" s="262"/>
      <c r="R18" s="262"/>
      <c r="S18" s="266"/>
      <c r="T18" s="262"/>
      <c r="U18" s="258"/>
      <c r="V18" s="258"/>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row>
    <row r="19" spans="1:50" ht="51">
      <c r="A19" s="299">
        <v>14</v>
      </c>
      <c r="B19" s="299" t="s">
        <v>244</v>
      </c>
      <c r="C19" s="300" t="s">
        <v>164</v>
      </c>
      <c r="D19" s="300" t="s">
        <v>165</v>
      </c>
      <c r="E19" s="304" t="s">
        <v>113</v>
      </c>
      <c r="F19" s="303">
        <v>4000000</v>
      </c>
      <c r="G19" s="303">
        <v>0</v>
      </c>
      <c r="H19" s="303">
        <v>2500000</v>
      </c>
      <c r="I19" s="303">
        <v>1500000</v>
      </c>
      <c r="J19" s="304">
        <v>12</v>
      </c>
      <c r="K19" s="304">
        <v>700</v>
      </c>
      <c r="L19" s="311" t="s">
        <v>245</v>
      </c>
      <c r="M19" s="312" t="s">
        <v>246</v>
      </c>
      <c r="N19" s="313">
        <v>375</v>
      </c>
      <c r="O19" s="314"/>
      <c r="P19" s="314"/>
      <c r="Q19" s="262"/>
      <c r="R19" s="262"/>
      <c r="S19" s="266"/>
      <c r="T19" s="262"/>
      <c r="U19" s="258"/>
      <c r="V19" s="258"/>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row>
    <row r="20" spans="1:50" ht="63.75">
      <c r="A20" s="299">
        <v>15</v>
      </c>
      <c r="B20" s="299" t="s">
        <v>244</v>
      </c>
      <c r="C20" s="300" t="s">
        <v>166</v>
      </c>
      <c r="D20" s="300" t="s">
        <v>138</v>
      </c>
      <c r="E20" s="304" t="s">
        <v>167</v>
      </c>
      <c r="F20" s="303">
        <v>2400000</v>
      </c>
      <c r="G20" s="303">
        <v>0</v>
      </c>
      <c r="H20" s="303">
        <v>0</v>
      </c>
      <c r="I20" s="303">
        <v>1000000</v>
      </c>
      <c r="J20" s="304">
        <v>24</v>
      </c>
      <c r="K20" s="304">
        <v>100</v>
      </c>
      <c r="L20" s="306" t="s">
        <v>168</v>
      </c>
      <c r="M20" s="315"/>
      <c r="N20" s="315"/>
      <c r="O20" s="314"/>
      <c r="P20" s="314"/>
      <c r="Q20" s="262"/>
      <c r="R20" s="262"/>
      <c r="S20" s="266"/>
      <c r="T20" s="262"/>
      <c r="U20" s="258"/>
      <c r="V20" s="258"/>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row>
    <row r="21" spans="1:50" ht="102">
      <c r="A21" s="299">
        <v>16</v>
      </c>
      <c r="B21" s="299" t="s">
        <v>244</v>
      </c>
      <c r="C21" s="300" t="s">
        <v>169</v>
      </c>
      <c r="D21" s="300" t="s">
        <v>170</v>
      </c>
      <c r="E21" s="304" t="s">
        <v>167</v>
      </c>
      <c r="F21" s="303">
        <v>2000000</v>
      </c>
      <c r="G21" s="303">
        <v>0</v>
      </c>
      <c r="H21" s="303">
        <v>0</v>
      </c>
      <c r="I21" s="303">
        <v>1000000</v>
      </c>
      <c r="J21" s="304">
        <v>24</v>
      </c>
      <c r="K21" s="304">
        <v>100</v>
      </c>
      <c r="L21" s="306" t="s">
        <v>247</v>
      </c>
      <c r="M21" s="313">
        <v>40</v>
      </c>
      <c r="N21" s="313">
        <v>33</v>
      </c>
      <c r="O21" s="314"/>
      <c r="P21" s="314"/>
      <c r="Q21" s="262"/>
      <c r="R21" s="262"/>
      <c r="S21" s="262"/>
      <c r="T21" s="262"/>
      <c r="U21" s="258"/>
      <c r="V21" s="258"/>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row>
    <row r="22" spans="1:50" ht="51">
      <c r="A22" s="299">
        <v>17</v>
      </c>
      <c r="B22" s="299" t="s">
        <v>244</v>
      </c>
      <c r="C22" s="300" t="s">
        <v>248</v>
      </c>
      <c r="D22" s="300" t="s">
        <v>249</v>
      </c>
      <c r="E22" s="304" t="s">
        <v>113</v>
      </c>
      <c r="F22" s="303">
        <v>500000</v>
      </c>
      <c r="G22" s="303">
        <v>0</v>
      </c>
      <c r="H22" s="303">
        <v>0</v>
      </c>
      <c r="I22" s="303">
        <v>500000</v>
      </c>
      <c r="J22" s="304"/>
      <c r="K22" s="304">
        <v>1000</v>
      </c>
      <c r="L22" s="306" t="s">
        <v>171</v>
      </c>
      <c r="M22" s="313">
        <v>27</v>
      </c>
      <c r="N22" s="313">
        <v>25</v>
      </c>
      <c r="O22" s="314"/>
      <c r="P22" s="314"/>
      <c r="Q22" s="262"/>
      <c r="R22" s="262"/>
      <c r="S22" s="266"/>
      <c r="T22" s="262"/>
      <c r="U22" s="258"/>
      <c r="V22" s="258"/>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row>
    <row r="23" spans="1:50" ht="25.5">
      <c r="A23" s="299">
        <v>18</v>
      </c>
      <c r="B23" s="299" t="s">
        <v>244</v>
      </c>
      <c r="C23" s="300" t="s">
        <v>172</v>
      </c>
      <c r="D23" s="300" t="s">
        <v>138</v>
      </c>
      <c r="E23" s="304" t="s">
        <v>17</v>
      </c>
      <c r="F23" s="303">
        <v>5500000</v>
      </c>
      <c r="G23" s="303"/>
      <c r="H23" s="303">
        <v>0</v>
      </c>
      <c r="I23" s="303">
        <v>0</v>
      </c>
      <c r="J23" s="304">
        <v>0</v>
      </c>
      <c r="K23" s="304">
        <v>0</v>
      </c>
      <c r="L23" s="306" t="s">
        <v>134</v>
      </c>
      <c r="M23" s="315"/>
      <c r="N23" s="315"/>
      <c r="O23" s="314"/>
      <c r="P23" s="314"/>
      <c r="Q23" s="267"/>
      <c r="R23" s="267"/>
      <c r="S23" s="267"/>
      <c r="T23" s="267"/>
      <c r="U23" s="267"/>
      <c r="V23" s="267"/>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row>
    <row r="24" spans="1:50" s="4" customFormat="1" ht="51">
      <c r="A24" s="299">
        <v>19</v>
      </c>
      <c r="B24" s="299" t="s">
        <v>244</v>
      </c>
      <c r="C24" s="316" t="s">
        <v>173</v>
      </c>
      <c r="D24" s="309" t="s">
        <v>174</v>
      </c>
      <c r="E24" s="304" t="s">
        <v>167</v>
      </c>
      <c r="F24" s="317">
        <v>4200000</v>
      </c>
      <c r="G24" s="318">
        <v>0</v>
      </c>
      <c r="H24" s="318">
        <v>0</v>
      </c>
      <c r="I24" s="317">
        <v>4200000</v>
      </c>
      <c r="J24" s="319">
        <v>12</v>
      </c>
      <c r="K24" s="319">
        <v>500</v>
      </c>
      <c r="L24" s="311" t="s">
        <v>250</v>
      </c>
      <c r="M24" s="312" t="s">
        <v>251</v>
      </c>
      <c r="N24" s="313">
        <v>334</v>
      </c>
      <c r="O24" s="314"/>
      <c r="P24" s="314"/>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row>
    <row r="25" spans="1:50" ht="102">
      <c r="A25" s="299">
        <v>20</v>
      </c>
      <c r="B25" s="299" t="s">
        <v>244</v>
      </c>
      <c r="C25" s="316" t="s">
        <v>175</v>
      </c>
      <c r="D25" s="300" t="s">
        <v>176</v>
      </c>
      <c r="E25" s="319" t="s">
        <v>167</v>
      </c>
      <c r="F25" s="317">
        <v>1000000</v>
      </c>
      <c r="G25" s="318">
        <v>0</v>
      </c>
      <c r="H25" s="318">
        <v>10</v>
      </c>
      <c r="I25" s="317">
        <v>1000000</v>
      </c>
      <c r="J25" s="319">
        <v>12</v>
      </c>
      <c r="K25" s="319">
        <v>100</v>
      </c>
      <c r="L25" s="311" t="s">
        <v>252</v>
      </c>
      <c r="M25" s="313">
        <v>57</v>
      </c>
      <c r="N25" s="313">
        <v>56</v>
      </c>
      <c r="O25" s="314"/>
      <c r="P25" s="314"/>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row>
    <row r="26" spans="1:50" ht="114.75">
      <c r="A26" s="299">
        <v>21</v>
      </c>
      <c r="B26" s="299" t="s">
        <v>244</v>
      </c>
      <c r="C26" s="316" t="s">
        <v>179</v>
      </c>
      <c r="D26" s="300" t="s">
        <v>180</v>
      </c>
      <c r="E26" s="319" t="s">
        <v>215</v>
      </c>
      <c r="F26" s="317">
        <v>6700000</v>
      </c>
      <c r="G26" s="318">
        <v>0</v>
      </c>
      <c r="H26" s="318">
        <v>0</v>
      </c>
      <c r="I26" s="317">
        <v>6700000</v>
      </c>
      <c r="J26" s="319">
        <v>12</v>
      </c>
      <c r="K26" s="319">
        <v>800</v>
      </c>
      <c r="L26" s="311" t="s">
        <v>253</v>
      </c>
      <c r="M26" s="313">
        <v>475</v>
      </c>
      <c r="N26" s="315" t="s">
        <v>254</v>
      </c>
      <c r="O26" s="314"/>
      <c r="P26" s="314" t="s">
        <v>178</v>
      </c>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row>
    <row r="27" spans="1:50" ht="15.75">
      <c r="A27" s="320"/>
      <c r="B27" s="320" t="s">
        <v>181</v>
      </c>
      <c r="C27" s="321"/>
      <c r="D27" s="321"/>
      <c r="E27" s="322"/>
      <c r="F27" s="323">
        <f t="shared" ref="F27:P27" si="0">SUM(F6:F26)</f>
        <v>91893000</v>
      </c>
      <c r="G27" s="323">
        <f t="shared" si="0"/>
        <v>13501150</v>
      </c>
      <c r="H27" s="323">
        <f t="shared" si="0"/>
        <v>23808080</v>
      </c>
      <c r="I27" s="323">
        <f t="shared" si="0"/>
        <v>33793214.359999999</v>
      </c>
      <c r="J27" s="323">
        <f t="shared" si="0"/>
        <v>164</v>
      </c>
      <c r="K27" s="323">
        <f t="shared" si="0"/>
        <v>31934</v>
      </c>
      <c r="L27" s="323">
        <f t="shared" si="0"/>
        <v>0</v>
      </c>
      <c r="M27" s="323">
        <f t="shared" si="0"/>
        <v>809</v>
      </c>
      <c r="N27" s="323">
        <f t="shared" si="0"/>
        <v>995</v>
      </c>
      <c r="O27" s="323">
        <f t="shared" si="0"/>
        <v>0</v>
      </c>
      <c r="P27" s="323">
        <f t="shared" si="0"/>
        <v>0</v>
      </c>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row>
    <row r="28" spans="1:50" ht="15.7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row>
    <row r="29" spans="1:50" ht="15.75">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row>
    <row r="30" spans="1:50" ht="15.75">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row>
    <row r="31" spans="1:50" ht="15.75">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row>
    <row r="32" spans="1:50" ht="15.75">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row>
    <row r="33" spans="2:50" ht="15.75">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row>
    <row r="34" spans="2:50" ht="15.75">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row>
    <row r="35" spans="2:50" ht="15.75">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row>
    <row r="36" spans="2:50" ht="15.75">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row>
    <row r="37" spans="2:50" ht="15.75">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row>
    <row r="38" spans="2:50" ht="15.75">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row>
    <row r="39" spans="2:50" ht="15.75">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row>
    <row r="40" spans="2:50" ht="15.75">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row>
    <row r="41" spans="2:50" ht="15.75">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row>
    <row r="42" spans="2:50" ht="15.75">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row>
    <row r="43" spans="2:50" ht="15.75">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row>
    <row r="44" spans="2:50" ht="15.75">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row>
    <row r="45" spans="2:50" ht="15.7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row>
    <row r="46" spans="2:50" ht="15.75">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row>
    <row r="47" spans="2:50" ht="15.75">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row>
    <row r="48" spans="2:50" ht="15.75">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row>
    <row r="49" spans="2:50" ht="15.75">
      <c r="B49" s="255"/>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row>
    <row r="50" spans="2:50" ht="15.75">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row>
    <row r="51" spans="2:50" ht="15.75">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row>
    <row r="52" spans="2:50" ht="15.75">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row>
    <row r="53" spans="2:50" ht="15.75">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row>
    <row r="54" spans="2:50" ht="15.75">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row>
    <row r="55" spans="2:50" ht="15.75">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row>
    <row r="56" spans="2:50" ht="15.75">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row>
  </sheetData>
  <pageMargins left="0.7" right="0.7" top="0.75" bottom="0.75" header="0.3" footer="0.3"/>
  <pageSetup scale="27"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view="pageBreakPreview" zoomScale="60" zoomScaleNormal="70" workbookViewId="0">
      <selection activeCell="S106" sqref="S106"/>
    </sheetView>
  </sheetViews>
  <sheetFormatPr defaultRowHeight="15"/>
  <cols>
    <col min="3" max="3" width="9.42578125" customWidth="1"/>
    <col min="4" max="4" width="16.28515625" customWidth="1"/>
    <col min="5" max="5" width="13.7109375" customWidth="1"/>
    <col min="6" max="8" width="13" bestFit="1" customWidth="1"/>
    <col min="9" max="9" width="13.140625" bestFit="1" customWidth="1"/>
    <col min="10" max="10" width="11.42578125" bestFit="1" customWidth="1"/>
    <col min="11" max="11" width="11.28515625" bestFit="1" customWidth="1"/>
    <col min="12" max="13" width="11.42578125" bestFit="1" customWidth="1"/>
    <col min="14" max="14" width="11.28515625" bestFit="1" customWidth="1"/>
    <col min="15" max="15" width="10.7109375" customWidth="1"/>
    <col min="16" max="16" width="11.28515625" bestFit="1" customWidth="1"/>
    <col min="17" max="17" width="10.7109375" bestFit="1" customWidth="1"/>
    <col min="18" max="18" width="13" customWidth="1"/>
    <col min="19" max="19" width="12.140625" bestFit="1" customWidth="1"/>
    <col min="20" max="20" width="0" hidden="1" customWidth="1"/>
  </cols>
  <sheetData>
    <row r="1" spans="1:20">
      <c r="I1" s="20"/>
      <c r="J1" s="20"/>
      <c r="K1" s="20"/>
      <c r="L1" s="20"/>
      <c r="M1" s="240" t="s">
        <v>193</v>
      </c>
      <c r="N1" s="238"/>
      <c r="O1" s="238"/>
      <c r="P1" s="238"/>
      <c r="Q1" s="238"/>
      <c r="R1" s="239"/>
      <c r="S1" s="239"/>
    </row>
    <row r="2" spans="1:20">
      <c r="A2" s="1" t="s">
        <v>63</v>
      </c>
      <c r="B2" s="1" t="s">
        <v>64</v>
      </c>
      <c r="C2" s="1" t="s">
        <v>66</v>
      </c>
      <c r="D2" s="1" t="s">
        <v>67</v>
      </c>
      <c r="E2" s="1" t="s">
        <v>68</v>
      </c>
      <c r="F2" s="1" t="s">
        <v>69</v>
      </c>
      <c r="G2" s="1" t="s">
        <v>70</v>
      </c>
      <c r="H2" s="1" t="s">
        <v>71</v>
      </c>
      <c r="I2" s="1" t="s">
        <v>72</v>
      </c>
      <c r="J2" s="1" t="s">
        <v>73</v>
      </c>
      <c r="K2" s="1" t="s">
        <v>74</v>
      </c>
      <c r="L2" s="1" t="s">
        <v>75</v>
      </c>
      <c r="M2" s="1" t="s">
        <v>76</v>
      </c>
      <c r="N2" s="1" t="s">
        <v>77</v>
      </c>
      <c r="O2" s="1" t="s">
        <v>78</v>
      </c>
      <c r="P2" s="1" t="s">
        <v>91</v>
      </c>
      <c r="Q2" s="1" t="s">
        <v>191</v>
      </c>
      <c r="R2" s="3" t="s">
        <v>186</v>
      </c>
    </row>
    <row r="3" spans="1:20">
      <c r="A3" s="236">
        <f>Α!O6</f>
        <v>-1.7084867022655326</v>
      </c>
      <c r="B3" s="236">
        <f>Α!P6</f>
        <v>-2.478974864777217</v>
      </c>
      <c r="C3" s="236">
        <f>Α!Q6</f>
        <v>-1.0435680888290277</v>
      </c>
      <c r="D3" s="236">
        <f>Α!R6</f>
        <v>-0.52195775148252688</v>
      </c>
      <c r="E3" s="236">
        <f>Α!T6</f>
        <v>-0.25548046810615066</v>
      </c>
      <c r="F3" s="236">
        <f>Α!U6</f>
        <v>-0.13770690462420188</v>
      </c>
      <c r="G3" s="236">
        <f>Α!V6</f>
        <v>-4.9642847293074333E-2</v>
      </c>
      <c r="H3" s="236">
        <f>Α!W6</f>
        <v>7.7260561242775694E-2</v>
      </c>
      <c r="I3" s="3">
        <v>0.6</v>
      </c>
      <c r="J3" s="236">
        <f>Α!Z6</f>
        <v>0.58663888812742204</v>
      </c>
      <c r="K3" s="236">
        <f>Α!AA6</f>
        <v>0.62682255471071535</v>
      </c>
      <c r="L3" s="236">
        <f>Α!AB6</f>
        <v>0.81521003168756323</v>
      </c>
      <c r="M3" s="236">
        <f>Α!AD6</f>
        <v>0.69041478615945451</v>
      </c>
      <c r="N3" s="236">
        <f>Α!AE6</f>
        <v>0.87244203729890391</v>
      </c>
      <c r="O3" s="236">
        <f>Α!AF6</f>
        <v>0.73793906051629055</v>
      </c>
      <c r="P3" s="236">
        <f>Α!AG6</f>
        <v>1.4860713629322175</v>
      </c>
      <c r="Q3" s="236">
        <v>0.3</v>
      </c>
      <c r="R3" s="3">
        <v>0.6</v>
      </c>
    </row>
    <row r="4" spans="1:20">
      <c r="D4" s="1"/>
    </row>
    <row r="5" spans="1:20">
      <c r="D5" s="1"/>
    </row>
    <row r="15" spans="1:20">
      <c r="O15" s="133"/>
      <c r="P15" s="41"/>
      <c r="Q15" s="41"/>
      <c r="R15" s="41"/>
      <c r="S15" s="125"/>
      <c r="T15" s="133"/>
    </row>
    <row r="24" spans="1:18">
      <c r="E24" s="20" t="s">
        <v>194</v>
      </c>
      <c r="F24" s="20"/>
      <c r="G24" s="20"/>
      <c r="H24" s="20"/>
      <c r="I24" s="20"/>
    </row>
    <row r="25" spans="1:18" s="237" customFormat="1">
      <c r="A25" s="3" t="str">
        <f t="shared" ref="A25:L25" si="0">A2</f>
        <v>2013 q1</v>
      </c>
      <c r="B25" s="3" t="str">
        <f t="shared" si="0"/>
        <v>2013 q2</v>
      </c>
      <c r="C25" s="3" t="str">
        <f t="shared" si="0"/>
        <v>2013 q3</v>
      </c>
      <c r="D25" s="3" t="str">
        <f t="shared" si="0"/>
        <v>2013 q4</v>
      </c>
      <c r="E25" s="3" t="str">
        <f t="shared" si="0"/>
        <v>2014 q1</v>
      </c>
      <c r="F25" s="3" t="str">
        <f t="shared" si="0"/>
        <v>2014 q2</v>
      </c>
      <c r="G25" s="3" t="str">
        <f t="shared" si="0"/>
        <v>2014 q3</v>
      </c>
      <c r="H25" s="3" t="str">
        <f t="shared" si="0"/>
        <v>2014 q4</v>
      </c>
      <c r="I25" s="3" t="str">
        <f t="shared" si="0"/>
        <v>2015 q1</v>
      </c>
      <c r="J25" s="3" t="str">
        <f t="shared" si="0"/>
        <v>2015 q2</v>
      </c>
      <c r="K25" s="3" t="str">
        <f t="shared" si="0"/>
        <v>2015 q3</v>
      </c>
      <c r="L25" s="3" t="str">
        <f t="shared" si="0"/>
        <v>2015 q4</v>
      </c>
      <c r="M25" s="3" t="s">
        <v>76</v>
      </c>
      <c r="N25" s="3" t="s">
        <v>77</v>
      </c>
      <c r="O25" s="3" t="s">
        <v>78</v>
      </c>
      <c r="P25" s="3" t="s">
        <v>91</v>
      </c>
      <c r="Q25" s="3" t="s">
        <v>191</v>
      </c>
      <c r="R25" s="3" t="s">
        <v>256</v>
      </c>
    </row>
    <row r="26" spans="1:18">
      <c r="A26" s="236">
        <f>Α!O11</f>
        <v>-2.2170826692597623</v>
      </c>
      <c r="B26" s="236">
        <v>-2.1369818198812895</v>
      </c>
      <c r="C26" s="236">
        <v>-1.4780501199871066</v>
      </c>
      <c r="D26" s="236">
        <v>-0.78464875607421325</v>
      </c>
      <c r="E26" s="236">
        <v>-0.6</v>
      </c>
      <c r="F26" s="236">
        <v>-0.1</v>
      </c>
      <c r="G26" s="236">
        <v>-0.2</v>
      </c>
      <c r="H26" s="236">
        <v>-2.3366641045352576E-2</v>
      </c>
      <c r="I26" s="236">
        <v>0.4</v>
      </c>
      <c r="J26" s="236">
        <v>0.7</v>
      </c>
      <c r="K26" s="236">
        <v>0.6</v>
      </c>
      <c r="L26" s="236">
        <v>0.65002297442180446</v>
      </c>
      <c r="M26" s="236">
        <v>0.9</v>
      </c>
      <c r="N26" s="236">
        <v>0.8</v>
      </c>
      <c r="O26" s="236">
        <v>0.9</v>
      </c>
      <c r="P26" s="236">
        <v>0.8</v>
      </c>
      <c r="Q26" s="236">
        <v>1.8</v>
      </c>
      <c r="R26" s="236">
        <v>0.7</v>
      </c>
    </row>
    <row r="43" spans="1:19">
      <c r="C43" s="1"/>
      <c r="E43" s="1"/>
      <c r="F43" s="22" t="s">
        <v>192</v>
      </c>
      <c r="G43" s="1"/>
      <c r="H43" s="1"/>
      <c r="I43" s="1"/>
      <c r="J43" s="1"/>
    </row>
    <row r="44" spans="1:19">
      <c r="A44" s="1"/>
      <c r="B44" s="1" t="str">
        <f t="shared" ref="B44:M44" si="1">A25</f>
        <v>2013 q1</v>
      </c>
      <c r="C44" s="1" t="str">
        <f t="shared" si="1"/>
        <v>2013 q2</v>
      </c>
      <c r="D44" s="1" t="str">
        <f t="shared" si="1"/>
        <v>2013 q3</v>
      </c>
      <c r="E44" s="1" t="str">
        <f t="shared" si="1"/>
        <v>2013 q4</v>
      </c>
      <c r="F44" s="1" t="str">
        <f t="shared" si="1"/>
        <v>2014 q1</v>
      </c>
      <c r="G44" s="1" t="str">
        <f t="shared" si="1"/>
        <v>2014 q2</v>
      </c>
      <c r="H44" s="1" t="str">
        <f t="shared" si="1"/>
        <v>2014 q3</v>
      </c>
      <c r="I44" s="3" t="str">
        <f t="shared" si="1"/>
        <v>2014 q4</v>
      </c>
      <c r="J44" s="3" t="str">
        <f t="shared" si="1"/>
        <v>2015 q1</v>
      </c>
      <c r="K44" s="3" t="str">
        <f t="shared" si="1"/>
        <v>2015 q2</v>
      </c>
      <c r="L44" s="1" t="str">
        <f t="shared" si="1"/>
        <v>2015 q3</v>
      </c>
      <c r="M44" s="1" t="str">
        <f t="shared" si="1"/>
        <v>2015 q4</v>
      </c>
      <c r="N44" s="1" t="s">
        <v>76</v>
      </c>
      <c r="O44" s="1" t="s">
        <v>77</v>
      </c>
      <c r="P44" s="1" t="s">
        <v>78</v>
      </c>
      <c r="Q44" s="1" t="s">
        <v>91</v>
      </c>
      <c r="R44" s="3" t="s">
        <v>191</v>
      </c>
      <c r="S44" s="1" t="s">
        <v>256</v>
      </c>
    </row>
    <row r="45" spans="1:19">
      <c r="A45" s="235" t="s">
        <v>1</v>
      </c>
      <c r="B45" s="236">
        <f>Α!O36</f>
        <v>-3.2082777798301407</v>
      </c>
      <c r="C45" s="236">
        <f>Α!P36</f>
        <v>-0.47014656081718442</v>
      </c>
      <c r="D45" s="236">
        <f>Α!Q36</f>
        <v>0.28934680829553372</v>
      </c>
      <c r="E45" s="236">
        <f>Α!R36</f>
        <v>0.53948269449359998</v>
      </c>
      <c r="F45" s="236">
        <f>Α!S36</f>
        <v>-0.71239870946454786</v>
      </c>
      <c r="G45" s="236">
        <f>Α!T36</f>
        <v>-2.0716718239493872</v>
      </c>
      <c r="H45" s="236">
        <f>Α!U36</f>
        <v>3.3850792429115586</v>
      </c>
      <c r="I45" s="236">
        <f>Α!V36</f>
        <v>1.3670000785435974</v>
      </c>
      <c r="J45" s="236">
        <f>Α!W36</f>
        <v>1.0568196365645406</v>
      </c>
      <c r="K45" s="236">
        <f>Α!X36</f>
        <v>0.93430678351757734</v>
      </c>
      <c r="L45" s="236">
        <f>Α!Y36</f>
        <v>-4.5907771084538069</v>
      </c>
      <c r="M45" s="236">
        <f>Α!Z36</f>
        <v>1.4993011879804214</v>
      </c>
      <c r="N45" s="236">
        <f>Α!AA36</f>
        <v>-0.99555580035182345</v>
      </c>
      <c r="O45" s="236">
        <f>Α!AB36</f>
        <v>0.73157417098113342</v>
      </c>
      <c r="P45" s="236">
        <v>0.26006666308262538</v>
      </c>
      <c r="Q45" s="236">
        <v>1.6639297563591242</v>
      </c>
      <c r="R45" s="3">
        <v>-3.8</v>
      </c>
      <c r="S45" s="236">
        <v>3.6</v>
      </c>
    </row>
    <row r="46" spans="1:19">
      <c r="A46" s="4" t="s">
        <v>2</v>
      </c>
      <c r="B46" s="236">
        <f>Α!O38</f>
        <v>-6.6082213130722778</v>
      </c>
      <c r="C46" s="236">
        <f>Α!P38</f>
        <v>-5.5759522716842582</v>
      </c>
      <c r="D46" s="236">
        <f>Α!Q38</f>
        <v>-7.4074892300894675</v>
      </c>
      <c r="E46" s="236">
        <f>Α!R38</f>
        <v>-6.496945982057639</v>
      </c>
      <c r="F46" s="236">
        <f>Α!S38</f>
        <v>-6.5221521992259106</v>
      </c>
      <c r="G46" s="236">
        <f>Α!T38</f>
        <v>2.1664242517032761</v>
      </c>
      <c r="H46" s="236">
        <f>Α!U38</f>
        <v>-5.851940656376442</v>
      </c>
      <c r="I46" s="236">
        <f>Α!V38</f>
        <v>-4.9900517309988004</v>
      </c>
      <c r="J46" s="236">
        <f>Α!W38</f>
        <v>0.35740213324397985</v>
      </c>
      <c r="K46" s="236">
        <f>Α!X38</f>
        <v>-2.0795415006069966</v>
      </c>
      <c r="L46" s="236">
        <f>Α!Y38</f>
        <v>4.6769795782093411</v>
      </c>
      <c r="M46" s="236">
        <f>Α!Z38</f>
        <v>6.7724530207585758</v>
      </c>
      <c r="N46" s="236">
        <f>Α!AA38</f>
        <v>0.8538497921386039</v>
      </c>
      <c r="O46" s="236">
        <f>Α!AB38</f>
        <v>4.9365651379758901E-2</v>
      </c>
      <c r="P46" s="236">
        <v>-0.83514887436454899</v>
      </c>
      <c r="Q46" s="236">
        <v>-0.19385271501496959</v>
      </c>
      <c r="R46" s="3">
        <v>3.7</v>
      </c>
      <c r="S46" s="236">
        <v>2.8</v>
      </c>
    </row>
    <row r="47" spans="1:19">
      <c r="A47" s="4" t="s">
        <v>3</v>
      </c>
      <c r="B47" s="236">
        <f>Α!O40</f>
        <v>-6.6603740192319094</v>
      </c>
      <c r="C47" s="236">
        <f>Α!P40</f>
        <v>2.4080394387561626</v>
      </c>
      <c r="D47" s="236">
        <f>Α!Q40</f>
        <v>6.1994692340924473</v>
      </c>
      <c r="E47" s="236">
        <f>Α!R40</f>
        <v>3.3444718872584644</v>
      </c>
      <c r="F47" s="236">
        <f>Α!S40</f>
        <v>1.3229016352187912</v>
      </c>
      <c r="G47" s="236">
        <f>Α!T40</f>
        <v>-3.5848844401956939</v>
      </c>
      <c r="H47" s="236">
        <f>Α!U40</f>
        <v>-3.8464903327403732</v>
      </c>
      <c r="I47" s="236">
        <f>Α!V40</f>
        <v>-3.2694407375955308</v>
      </c>
      <c r="J47" s="236">
        <f>Α!W40</f>
        <v>-6.2801780899228703</v>
      </c>
      <c r="K47" s="236">
        <f>Α!X40</f>
        <v>7.9321534910173739</v>
      </c>
      <c r="L47" s="236">
        <f>Α!Y40</f>
        <v>-0.85979057241310386</v>
      </c>
      <c r="M47" s="236">
        <f>Α!Z40</f>
        <v>1.7311196598501795</v>
      </c>
      <c r="N47" s="236">
        <f>Α!AA40</f>
        <v>-3.8146415895445642</v>
      </c>
      <c r="O47" s="236">
        <f>Α!AB40</f>
        <v>7.5835431251508822</v>
      </c>
      <c r="P47" s="236">
        <v>3.0026605853287691</v>
      </c>
      <c r="Q47" s="236">
        <v>-7.9003690036900309</v>
      </c>
      <c r="R47" s="3">
        <v>6.7</v>
      </c>
      <c r="S47" s="236">
        <v>5.7</v>
      </c>
    </row>
    <row r="49" spans="3:9">
      <c r="C49" s="1"/>
      <c r="D49" s="1"/>
      <c r="E49" s="1"/>
      <c r="F49" s="1"/>
      <c r="G49" s="1"/>
      <c r="H49" s="1"/>
      <c r="I49" s="1"/>
    </row>
    <row r="50" spans="3:9">
      <c r="C50" s="1"/>
      <c r="D50" s="1"/>
      <c r="E50" s="1"/>
      <c r="F50" s="1"/>
      <c r="G50" s="1"/>
      <c r="H50" s="1"/>
      <c r="I50" s="1"/>
    </row>
    <row r="51" spans="3:9">
      <c r="C51" s="1"/>
      <c r="D51" s="1"/>
      <c r="E51" s="1"/>
      <c r="F51" s="1"/>
      <c r="G51" s="1"/>
      <c r="H51" s="1"/>
      <c r="I51" s="1"/>
    </row>
    <row r="67" spans="1:25">
      <c r="D67" s="1"/>
      <c r="E67" s="241" t="s">
        <v>196</v>
      </c>
      <c r="F67" s="1"/>
      <c r="G67" s="1"/>
      <c r="H67" s="1"/>
      <c r="I67" s="1"/>
    </row>
    <row r="68" spans="1:25">
      <c r="A68" s="1"/>
      <c r="B68" s="1"/>
      <c r="C68" s="1" t="str">
        <f t="shared" ref="C68" si="2">B44</f>
        <v>2013 q1</v>
      </c>
      <c r="D68" s="357" t="str">
        <f t="shared" ref="D68:N68" si="3">C44</f>
        <v>2013 q2</v>
      </c>
      <c r="E68" s="1" t="str">
        <f t="shared" si="3"/>
        <v>2013 q3</v>
      </c>
      <c r="F68" s="1" t="str">
        <f t="shared" si="3"/>
        <v>2013 q4</v>
      </c>
      <c r="G68" s="1" t="str">
        <f t="shared" si="3"/>
        <v>2014 q1</v>
      </c>
      <c r="H68" s="1" t="str">
        <f t="shared" si="3"/>
        <v>2014 q2</v>
      </c>
      <c r="I68" s="1" t="str">
        <f t="shared" si="3"/>
        <v>2014 q3</v>
      </c>
      <c r="J68" s="1" t="str">
        <f t="shared" si="3"/>
        <v>2014 q4</v>
      </c>
      <c r="K68" s="1" t="str">
        <f t="shared" si="3"/>
        <v>2015 q1</v>
      </c>
      <c r="L68" s="1" t="str">
        <f t="shared" si="3"/>
        <v>2015 q2</v>
      </c>
      <c r="M68" s="1" t="str">
        <f t="shared" si="3"/>
        <v>2015 q3</v>
      </c>
      <c r="N68" s="1" t="str">
        <f t="shared" si="3"/>
        <v>2015 q4</v>
      </c>
      <c r="O68" s="1" t="s">
        <v>76</v>
      </c>
      <c r="P68" s="1" t="s">
        <v>77</v>
      </c>
      <c r="Q68" s="1" t="s">
        <v>78</v>
      </c>
      <c r="R68" s="1" t="s">
        <v>91</v>
      </c>
      <c r="S68" s="1" t="s">
        <v>191</v>
      </c>
      <c r="T68" s="1" t="s">
        <v>256</v>
      </c>
      <c r="U68" s="1" t="s">
        <v>256</v>
      </c>
    </row>
    <row r="69" spans="1:25">
      <c r="A69" s="1" t="s">
        <v>23</v>
      </c>
      <c r="B69" s="1"/>
      <c r="C69" s="3">
        <f>Β!O3</f>
        <v>0.2</v>
      </c>
      <c r="D69" s="3">
        <f>Β!P3</f>
        <v>0.83</v>
      </c>
      <c r="E69" s="3">
        <f>Β!Q3</f>
        <v>0.4</v>
      </c>
      <c r="F69" s="3">
        <f>Β!R3</f>
        <v>0.2</v>
      </c>
      <c r="G69" s="3">
        <f>Β!S3</f>
        <v>0.4</v>
      </c>
      <c r="H69" s="236">
        <f>Β!T3</f>
        <v>1.0622755726537254</v>
      </c>
      <c r="I69" s="3">
        <f>Β!U3</f>
        <v>1.2</v>
      </c>
      <c r="J69" s="236">
        <f>Β!V3</f>
        <v>0.35</v>
      </c>
      <c r="K69" s="236">
        <f>Β!W3</f>
        <v>0.34</v>
      </c>
      <c r="L69" s="236">
        <f>Β!X3</f>
        <v>0.73806889316343127</v>
      </c>
      <c r="M69" s="236">
        <f>Β!Y3</f>
        <v>1.0509163655136811</v>
      </c>
      <c r="N69" s="236">
        <f>Β!Z3</f>
        <v>0.75312580674976648</v>
      </c>
      <c r="O69" s="236">
        <f>Β!AA3</f>
        <v>0.78</v>
      </c>
      <c r="P69" s="236">
        <f>Β!AB3</f>
        <v>0.88854567848135912</v>
      </c>
      <c r="Q69" s="236">
        <f>Β!AC3</f>
        <v>0.86814696268620162</v>
      </c>
      <c r="R69" s="236">
        <f>Β!AD3</f>
        <v>0.99018892402497372</v>
      </c>
      <c r="S69" s="236">
        <v>1.1000000000000001</v>
      </c>
      <c r="T69" s="3">
        <v>0.8</v>
      </c>
      <c r="U69" s="3">
        <v>0.8</v>
      </c>
    </row>
    <row r="70" spans="1:25">
      <c r="A70" s="1" t="s">
        <v>190</v>
      </c>
      <c r="B70" s="1"/>
      <c r="C70" s="346">
        <v>14.9</v>
      </c>
      <c r="D70" s="346">
        <v>15.7</v>
      </c>
      <c r="E70" s="346">
        <v>16.5</v>
      </c>
      <c r="F70" s="346">
        <v>16.3</v>
      </c>
      <c r="G70" s="346">
        <v>16.2</v>
      </c>
      <c r="H70" s="346">
        <v>15.9</v>
      </c>
      <c r="I70" s="346">
        <v>16.3</v>
      </c>
      <c r="J70" s="346">
        <v>16.399999999999999</v>
      </c>
      <c r="K70" s="346">
        <v>16.600000000000001</v>
      </c>
      <c r="L70" s="346">
        <v>15.2</v>
      </c>
      <c r="M70" s="346">
        <v>14.9</v>
      </c>
      <c r="N70" s="347">
        <v>13</v>
      </c>
      <c r="O70" s="348">
        <v>13.2</v>
      </c>
      <c r="P70" s="349">
        <v>12.9</v>
      </c>
      <c r="Q70" s="349">
        <v>13</v>
      </c>
      <c r="R70" s="348">
        <v>13.1</v>
      </c>
      <c r="S70" s="348">
        <v>12.5</v>
      </c>
      <c r="T70" s="348">
        <v>11</v>
      </c>
      <c r="U70" s="348">
        <v>11</v>
      </c>
    </row>
    <row r="71" spans="1:25" ht="30">
      <c r="Y71" s="234"/>
    </row>
    <row r="88" spans="1:21">
      <c r="A88" s="1"/>
      <c r="B88" s="1"/>
      <c r="C88" s="20"/>
      <c r="D88" s="20"/>
      <c r="E88" s="20"/>
      <c r="F88" s="242" t="s">
        <v>195</v>
      </c>
      <c r="G88" s="20"/>
      <c r="H88" s="20"/>
      <c r="I88" s="20"/>
      <c r="J88" s="1"/>
      <c r="K88" s="1"/>
      <c r="L88" s="1"/>
      <c r="M88" s="1"/>
      <c r="N88" s="1"/>
      <c r="O88" s="1"/>
      <c r="P88" s="1"/>
      <c r="Q88" s="1"/>
      <c r="R88" s="1"/>
      <c r="S88" s="1"/>
    </row>
    <row r="89" spans="1:21">
      <c r="A89" s="1"/>
      <c r="B89" s="1"/>
      <c r="C89" s="1" t="str">
        <f t="shared" ref="C89" si="4">C68</f>
        <v>2013 q1</v>
      </c>
      <c r="D89" s="1" t="str">
        <f t="shared" ref="D89:R89" si="5">D68</f>
        <v>2013 q2</v>
      </c>
      <c r="E89" s="1" t="str">
        <f t="shared" si="5"/>
        <v>2013 q3</v>
      </c>
      <c r="F89" s="1" t="str">
        <f t="shared" si="5"/>
        <v>2013 q4</v>
      </c>
      <c r="G89" s="1" t="str">
        <f t="shared" si="5"/>
        <v>2014 q1</v>
      </c>
      <c r="H89" s="1" t="str">
        <f t="shared" si="5"/>
        <v>2014 q2</v>
      </c>
      <c r="I89" s="1" t="str">
        <f t="shared" si="5"/>
        <v>2014 q3</v>
      </c>
      <c r="J89" s="1" t="str">
        <f t="shared" si="5"/>
        <v>2014 q4</v>
      </c>
      <c r="K89" s="1" t="str">
        <f t="shared" si="5"/>
        <v>2015 q1</v>
      </c>
      <c r="L89" s="1" t="str">
        <f t="shared" si="5"/>
        <v>2015 q2</v>
      </c>
      <c r="M89" s="1" t="str">
        <f t="shared" si="5"/>
        <v>2015 q3</v>
      </c>
      <c r="N89" s="1" t="str">
        <f t="shared" si="5"/>
        <v>2015 q4</v>
      </c>
      <c r="O89" s="1" t="str">
        <f t="shared" si="5"/>
        <v>2016 q1</v>
      </c>
      <c r="P89" s="1" t="str">
        <f t="shared" si="5"/>
        <v>2016 q2</v>
      </c>
      <c r="Q89" s="1" t="str">
        <f t="shared" si="5"/>
        <v>2016 q3</v>
      </c>
      <c r="R89" s="1" t="str">
        <f t="shared" si="5"/>
        <v>2016 q4</v>
      </c>
      <c r="S89" s="1" t="s">
        <v>108</v>
      </c>
      <c r="T89" s="1" t="s">
        <v>186</v>
      </c>
      <c r="U89" s="1" t="s">
        <v>256</v>
      </c>
    </row>
    <row r="90" spans="1:21">
      <c r="A90" s="1" t="str">
        <f>Γ!A22</f>
        <v xml:space="preserve"> &gt;12 μήνες/εργατικό δυναμικό </v>
      </c>
      <c r="B90" s="1"/>
      <c r="C90" s="3">
        <f>Γ!O22</f>
        <v>5.5</v>
      </c>
      <c r="D90" s="3">
        <f>Γ!P22</f>
        <v>5.6</v>
      </c>
      <c r="E90" s="3">
        <f>Γ!Q22</f>
        <v>6.3</v>
      </c>
      <c r="F90" s="3">
        <f>Γ!R22</f>
        <v>6.7</v>
      </c>
      <c r="G90" s="3">
        <f>Γ!T22</f>
        <v>7.4</v>
      </c>
      <c r="H90" s="3">
        <v>7.7</v>
      </c>
      <c r="I90" s="3">
        <f>Γ!U22</f>
        <v>7.7</v>
      </c>
      <c r="J90" s="3">
        <f>Γ!V22</f>
        <v>7.7</v>
      </c>
      <c r="K90" s="236">
        <f>Γ!X22</f>
        <v>7.625</v>
      </c>
      <c r="L90" s="3">
        <f>Γ!Y22</f>
        <v>7.6</v>
      </c>
      <c r="M90" s="3">
        <f>Γ!Z22</f>
        <v>6.8</v>
      </c>
      <c r="N90" s="3">
        <v>6.1</v>
      </c>
      <c r="O90" s="3">
        <v>5.8</v>
      </c>
      <c r="P90" s="3">
        <v>5.6</v>
      </c>
      <c r="Q90" s="3">
        <f>Γ!AG22</f>
        <v>5.7</v>
      </c>
      <c r="R90" s="3">
        <v>5.8</v>
      </c>
      <c r="S90" s="3">
        <v>5.3</v>
      </c>
      <c r="T90" s="237"/>
      <c r="U90" s="3">
        <v>4.9000000000000004</v>
      </c>
    </row>
    <row r="91" spans="1:21">
      <c r="O91" s="237"/>
      <c r="P91" s="237"/>
      <c r="Q91" s="237"/>
      <c r="R91" s="237"/>
      <c r="S91" s="237"/>
    </row>
  </sheetData>
  <pageMargins left="0.7" right="0.7" top="0.75" bottom="0.75" header="0.3" footer="0.3"/>
  <pageSetup scale="5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Περιεχόμενα</vt:lpstr>
      <vt:lpstr>Α</vt:lpstr>
      <vt:lpstr>Β</vt:lpstr>
      <vt:lpstr>Γ</vt:lpstr>
      <vt:lpstr>Δ</vt:lpstr>
      <vt:lpstr>ALMPs</vt:lpstr>
      <vt:lpstr>graphs</vt:lpstr>
      <vt:lpstr>ALMPs!Print_Area</vt:lpstr>
      <vt:lpstr>Α!Print_Area</vt:lpstr>
      <vt:lpstr>Β!Print_Area</vt:lpstr>
      <vt:lpstr>Γ!Print_Area</vt:lpstr>
      <vt:lpstr>Δ!Print_Area</vt:lpstr>
      <vt:lpstr>Περιεχόμενα!Print_Area</vt:lpstr>
      <vt:lpstr>Α!Print_Titles</vt:lpstr>
      <vt:lpstr>Β!Print_Titles</vt:lpstr>
      <vt:lpstr>Γ!Print_Titles</vt:lpstr>
      <vt:lpstr>Δ!Print_Titles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cp:lastModifiedBy>
  <cp:lastPrinted>2017-10-18T09:34:05Z</cp:lastPrinted>
  <dcterms:created xsi:type="dcterms:W3CDTF">2016-07-13T06:54:27Z</dcterms:created>
  <dcterms:modified xsi:type="dcterms:W3CDTF">2017-12-11T11:35:06Z</dcterms:modified>
</cp:coreProperties>
</file>